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esktop\"/>
    </mc:Choice>
  </mc:AlternateContent>
  <xr:revisionPtr revIDLastSave="0" documentId="13_ncr:1_{3E1DB3F5-4936-48C1-9065-98AA995A9309}" xr6:coauthVersionLast="47" xr6:coauthVersionMax="47" xr10:uidLastSave="{00000000-0000-0000-0000-000000000000}"/>
  <bookViews>
    <workbookView xWindow="-110" yWindow="-110" windowWidth="19420" windowHeight="11020" xr2:uid="{46C819AC-C060-4032-A5FA-D292DE0FB79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E91" i="1"/>
  <c r="F91" i="1"/>
  <c r="G91" i="1"/>
  <c r="H91" i="1"/>
  <c r="I91" i="1"/>
  <c r="C91" i="1"/>
  <c r="I88" i="1"/>
  <c r="I89" i="1"/>
  <c r="D88" i="1"/>
  <c r="E88" i="1"/>
  <c r="F88" i="1"/>
  <c r="G88" i="1"/>
  <c r="H88" i="1"/>
  <c r="D89" i="1"/>
  <c r="E89" i="1"/>
  <c r="F89" i="1"/>
  <c r="G89" i="1"/>
  <c r="H89" i="1"/>
  <c r="C89" i="1"/>
  <c r="C88" i="1"/>
  <c r="I76" i="1"/>
  <c r="J76" i="1"/>
  <c r="I77" i="1"/>
  <c r="J77" i="1"/>
  <c r="H77" i="1"/>
  <c r="H76" i="1"/>
  <c r="E61" i="1"/>
  <c r="E62" i="1"/>
  <c r="E60" i="1"/>
  <c r="D60" i="1"/>
  <c r="C60" i="1"/>
  <c r="D61" i="1"/>
  <c r="D62" i="1"/>
  <c r="C61" i="1"/>
  <c r="C62" i="1"/>
  <c r="L50" i="1"/>
  <c r="L49" i="1"/>
  <c r="L48" i="1"/>
  <c r="F42" i="1"/>
  <c r="F41" i="1"/>
  <c r="F40" i="1"/>
  <c r="H36" i="1"/>
  <c r="H37" i="1"/>
  <c r="H35" i="1"/>
  <c r="G35" i="1"/>
  <c r="G36" i="1"/>
  <c r="G37" i="1"/>
  <c r="F36" i="1"/>
  <c r="F37" i="1"/>
  <c r="F35" i="1"/>
  <c r="D37" i="1"/>
  <c r="E37" i="1"/>
  <c r="C37" i="1"/>
  <c r="D36" i="1"/>
  <c r="E36" i="1"/>
  <c r="C36" i="1"/>
  <c r="D35" i="1"/>
  <c r="E35" i="1"/>
  <c r="C35" i="1"/>
  <c r="M27" i="1"/>
  <c r="M28" i="1"/>
  <c r="D31" i="1"/>
  <c r="E31" i="1"/>
  <c r="F31" i="1"/>
  <c r="G31" i="1"/>
  <c r="H31" i="1"/>
  <c r="I31" i="1"/>
  <c r="C31" i="1"/>
  <c r="D27" i="1"/>
  <c r="E27" i="1"/>
  <c r="F27" i="1"/>
  <c r="G27" i="1"/>
  <c r="H27" i="1"/>
  <c r="I27" i="1"/>
  <c r="D28" i="1"/>
  <c r="E28" i="1"/>
  <c r="F28" i="1"/>
  <c r="G28" i="1"/>
  <c r="H28" i="1"/>
  <c r="I28" i="1"/>
  <c r="C28" i="1"/>
  <c r="C27" i="1"/>
  <c r="D11" i="1"/>
  <c r="E11" i="1"/>
  <c r="F5" i="1" s="1"/>
  <c r="G11" i="1"/>
  <c r="H6" i="1" s="1"/>
  <c r="C11" i="1"/>
  <c r="D5" i="1" s="1"/>
  <c r="D4" i="1" l="1"/>
  <c r="D10" i="1"/>
  <c r="D9" i="1"/>
  <c r="D8" i="1"/>
  <c r="D7" i="1"/>
  <c r="D6" i="1"/>
  <c r="H8" i="1"/>
  <c r="F4" i="1"/>
  <c r="H7" i="1"/>
  <c r="F7" i="1"/>
  <c r="L26" i="1" s="1"/>
  <c r="H10" i="1"/>
  <c r="F6" i="1"/>
  <c r="L25" i="1" s="1"/>
  <c r="H9" i="1"/>
  <c r="H5" i="1"/>
  <c r="L24" i="1" s="1"/>
  <c r="F8" i="1"/>
  <c r="L27" i="1" s="1"/>
  <c r="H4" i="1"/>
  <c r="F10" i="1"/>
  <c r="F9" i="1"/>
  <c r="L28" i="1" s="1"/>
  <c r="L29" i="1" l="1"/>
  <c r="H11" i="1"/>
  <c r="F11" i="1"/>
  <c r="L23" i="1"/>
  <c r="L30" i="1" s="1"/>
</calcChain>
</file>

<file path=xl/sharedStrings.xml><?xml version="1.0" encoding="utf-8"?>
<sst xmlns="http://schemas.openxmlformats.org/spreadsheetml/2006/main" count="60" uniqueCount="21">
  <si>
    <t xml:space="preserve">Nivel socioeconomico </t>
  </si>
  <si>
    <t>Alta</t>
  </si>
  <si>
    <t>Media alta</t>
  </si>
  <si>
    <t>Media</t>
  </si>
  <si>
    <t>Media baja</t>
  </si>
  <si>
    <t>Baja alta</t>
  </si>
  <si>
    <t>Baja</t>
  </si>
  <si>
    <t>Marginal</t>
  </si>
  <si>
    <t>$0 – $160,000</t>
  </si>
  <si>
    <t xml:space="preserve">$144,000 – $300,000 </t>
  </si>
  <si>
    <t xml:space="preserve">$300,000 – $545,000 </t>
  </si>
  <si>
    <t xml:space="preserve">$545,000 – $720,000 </t>
  </si>
  <si>
    <t xml:space="preserve">$720,000 – $960,000 </t>
  </si>
  <si>
    <t>$960,000 – $3,100,000</t>
  </si>
  <si>
    <t>VIVIENDAS REQUERIDAS MAZATLÁN</t>
  </si>
  <si>
    <t>Proporcion del segmento</t>
  </si>
  <si>
    <t>Total</t>
  </si>
  <si>
    <t xml:space="preserve"> – $545,000 </t>
  </si>
  <si>
    <t xml:space="preserve">$545,000 – $960,000 </t>
  </si>
  <si>
    <t>&gt;$960,000</t>
  </si>
  <si>
    <t>Tipó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</si>
</sst>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&quot;$&quot;* #,##0.00_-;\-&quot;$&quot;* #,##0.00_-;_-&quot;$&quot;* &quot;-&quot;??_-;_-@_-"/>
    <numFmt numFmtId="167" formatCode="_-* #,##0.00_-;\-* #,##0.00_-;_-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rgb="FF000000"/>
      <name val="Roboto Thi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1">
    <xf numFmtId="0" fontId="0" fillId="0" borderId="0" xfId="0"/>
    <xf numFmtId="1" fontId="0" fillId="0" borderId="0" xfId="0" applyNumberFormat="1"/>
    <xf numFmtId="9" fontId="0" fillId="0" borderId="0" xfId="1" applyFont="1"/>
    <xf numFmtId="6" fontId="0" fillId="0" borderId="0" xfId="0" applyNumberFormat="1"/>
    <xf numFmtId="9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9" fontId="0" fillId="0" borderId="0" xfId="0" applyNumberFormat="1"/>
    <xf numFmtId="9" fontId="0" fillId="0" borderId="0" xfId="1" applyFont="1"/>
    <xf numFmtId="1" fontId="18" fillId="0" borderId="10" xfId="0" applyNumberFormat="1" applyFont="1" applyBorder="1" applyAlignment="1">
      <alignment horizontal="center" wrapText="1" readingOrder="1"/>
    </xf>
  </cellXfs>
  <cellStyles count="49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Millares 2" xfId="2" xr:uid="{86EE7591-5FAA-4FC9-BE8E-7B17B1EA7D0A}"/>
    <cellStyle name="Millares 2 2" xfId="47" xr:uid="{87B83942-575F-4E08-8719-5E3864C57FE8}"/>
    <cellStyle name="Millares 3" xfId="3" xr:uid="{14B3075E-C4F3-47CC-90F4-1AC40D06F1AB}"/>
    <cellStyle name="Millares 3 2" xfId="46" xr:uid="{EB8AA99A-34F4-4185-9A9E-CD5A1FF4CBA3}"/>
    <cellStyle name="Moneda 2" xfId="4" xr:uid="{DEF65DD9-C37C-4C21-A3D3-D95CCEBC48BE}"/>
    <cellStyle name="Moneda 2 2" xfId="48" xr:uid="{BBFACE77-9155-4F75-8373-230F9030A7DE}"/>
    <cellStyle name="Neutral" xfId="12" builtinId="28" customBuiltin="1"/>
    <cellStyle name="Normal" xfId="0" builtinId="0"/>
    <cellStyle name="Notas" xfId="19" builtinId="10" customBuiltin="1"/>
    <cellStyle name="Porcentaje" xfId="1" builtinId="5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Hoja1!$C$22:$I$22</c:f>
              <c:strCache>
                <c:ptCount val="7"/>
                <c:pt idx="0">
                  <c:v>Marginal</c:v>
                </c:pt>
                <c:pt idx="1">
                  <c:v>Baja</c:v>
                </c:pt>
                <c:pt idx="2">
                  <c:v>Baja alta</c:v>
                </c:pt>
                <c:pt idx="3">
                  <c:v>Media baja</c:v>
                </c:pt>
                <c:pt idx="4">
                  <c:v>Media</c:v>
                </c:pt>
                <c:pt idx="5">
                  <c:v>Media alta</c:v>
                </c:pt>
                <c:pt idx="6">
                  <c:v>Alta</c:v>
                </c:pt>
              </c:strCache>
            </c:strRef>
          </c:cat>
          <c:val>
            <c:numRef>
              <c:f>Hoja1!$C$23:$I$23</c:f>
              <c:numCache>
                <c:formatCode>0</c:formatCode>
                <c:ptCount val="7"/>
                <c:pt idx="0">
                  <c:v>16104.244199999999</c:v>
                </c:pt>
                <c:pt idx="1">
                  <c:v>64416.976799999997</c:v>
                </c:pt>
                <c:pt idx="2">
                  <c:v>44286.671550000006</c:v>
                </c:pt>
                <c:pt idx="3">
                  <c:v>46970.712249999997</c:v>
                </c:pt>
                <c:pt idx="4">
                  <c:v>45628.691900000005</c:v>
                </c:pt>
                <c:pt idx="5">
                  <c:v>32208.488399999998</c:v>
                </c:pt>
                <c:pt idx="6">
                  <c:v>18788.284900000002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D-4CDD-A4CE-3C251E8CC447}"/>
            </c:ext>
          </c:extLst>
        </c:ser>
        <c:ser>
          <c:idx val="1"/>
          <c:order val="1"/>
          <c:tx>
            <c:strRef>
              <c:f>Hoja1!$B$24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Hoja1!$C$22:$I$22</c:f>
              <c:strCache>
                <c:ptCount val="7"/>
                <c:pt idx="0">
                  <c:v>Marginal</c:v>
                </c:pt>
                <c:pt idx="1">
                  <c:v>Baja</c:v>
                </c:pt>
                <c:pt idx="2">
                  <c:v>Baja alta</c:v>
                </c:pt>
                <c:pt idx="3">
                  <c:v>Media baja</c:v>
                </c:pt>
                <c:pt idx="4">
                  <c:v>Media</c:v>
                </c:pt>
                <c:pt idx="5">
                  <c:v>Media alta</c:v>
                </c:pt>
                <c:pt idx="6">
                  <c:v>Alta</c:v>
                </c:pt>
              </c:strCache>
            </c:strRef>
          </c:cat>
          <c:val>
            <c:numRef>
              <c:f>Hoja1!$C$24:$I$24</c:f>
              <c:numCache>
                <c:formatCode>0</c:formatCode>
                <c:ptCount val="7"/>
                <c:pt idx="0">
                  <c:v>18639.608400000001</c:v>
                </c:pt>
                <c:pt idx="1">
                  <c:v>74558.433600000004</c:v>
                </c:pt>
                <c:pt idx="2">
                  <c:v>46599.021000000001</c:v>
                </c:pt>
                <c:pt idx="3">
                  <c:v>59025.426600000006</c:v>
                </c:pt>
                <c:pt idx="4">
                  <c:v>52812.223800000007</c:v>
                </c:pt>
                <c:pt idx="5">
                  <c:v>37279.216800000002</c:v>
                </c:pt>
                <c:pt idx="6">
                  <c:v>21746.209800000004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D-4CDD-A4CE-3C251E8CC447}"/>
            </c:ext>
          </c:extLst>
        </c:ser>
        <c:ser>
          <c:idx val="2"/>
          <c:order val="2"/>
          <c:tx>
            <c:strRef>
              <c:f>Hoja1!$B$25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Hoja1!$C$22:$I$22</c:f>
              <c:strCache>
                <c:ptCount val="7"/>
                <c:pt idx="0">
                  <c:v>Marginal</c:v>
                </c:pt>
                <c:pt idx="1">
                  <c:v>Baja</c:v>
                </c:pt>
                <c:pt idx="2">
                  <c:v>Baja alta</c:v>
                </c:pt>
                <c:pt idx="3">
                  <c:v>Media baja</c:v>
                </c:pt>
                <c:pt idx="4">
                  <c:v>Media</c:v>
                </c:pt>
                <c:pt idx="5">
                  <c:v>Media alta</c:v>
                </c:pt>
                <c:pt idx="6">
                  <c:v>Alta</c:v>
                </c:pt>
              </c:strCache>
            </c:strRef>
          </c:cat>
          <c:val>
            <c:numRef>
              <c:f>Hoja1!$C$25:$I$25</c:f>
              <c:numCache>
                <c:formatCode>0</c:formatCode>
                <c:ptCount val="7"/>
                <c:pt idx="0">
                  <c:v>21978.070799999998</c:v>
                </c:pt>
                <c:pt idx="1">
                  <c:v>87912.283199999991</c:v>
                </c:pt>
                <c:pt idx="2">
                  <c:v>54945.176999999996</c:v>
                </c:pt>
                <c:pt idx="3">
                  <c:v>69597.224199999997</c:v>
                </c:pt>
                <c:pt idx="4">
                  <c:v>62271.200600000004</c:v>
                </c:pt>
                <c:pt idx="5">
                  <c:v>43956.141599999995</c:v>
                </c:pt>
                <c:pt idx="6">
                  <c:v>25641.082600000002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D-4CDD-A4CE-3C251E8CC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6313056"/>
        <c:axId val="1416314496"/>
      </c:barChart>
      <c:catAx>
        <c:axId val="141631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314496"/>
        <c:crosses val="autoZero"/>
        <c:auto val="1"/>
        <c:lblAlgn val="ctr"/>
        <c:lblOffset val="100"/>
        <c:noMultiLvlLbl val="0"/>
      </c:catAx>
      <c:valAx>
        <c:axId val="14163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31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Hoja1!$C$99:$C$101</c:f>
              <c:numCache>
                <c:formatCode>General</c:formatCode>
                <c:ptCount val="3"/>
                <c:pt idx="0">
                  <c:v>214702</c:v>
                </c:pt>
                <c:pt idx="1">
                  <c:v>257526</c:v>
                </c:pt>
                <c:pt idx="2">
                  <c:v>309343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C-4829-A9A3-3C5ADE3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776703"/>
        <c:axId val="796767583"/>
      </c:lineChart>
      <c:catAx>
        <c:axId val="7967767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6767583"/>
        <c:crosses val="autoZero"/>
        <c:auto val="1"/>
        <c:lblAlgn val="ctr"/>
        <c:lblOffset val="100"/>
        <c:noMultiLvlLbl val="0"/>
      </c:catAx>
      <c:valAx>
        <c:axId val="79676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677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62-47C5-8E8B-BE14FBB9760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62-47C5-8E8B-BE14FBB9760E}"/>
              </c:ext>
            </c:extLst>
          </c:dPt>
          <c:val>
            <c:numRef>
              <c:f>Hoja1!$M$27:$M$28</c:f>
              <c:numCache>
                <c:formatCode>General</c:formatCode>
                <c:ptCount val="2"/>
                <c:pt idx="0">
                  <c:v>0.6399999999999999</c:v>
                </c:pt>
                <c:pt idx="1">
                  <c:v>0.36000000000000004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C-43B5-87BA-AFE42011F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12-4228-B1F6-3478642A25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12-4228-B1F6-3478642A25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12-4228-B1F6-3478642A2570}"/>
              </c:ext>
            </c:extLst>
          </c:dPt>
          <c:val>
            <c:numRef>
              <c:f>Hoja1!$F$40:$F$42</c:f>
              <c:numCache>
                <c:formatCode>General</c:formatCode>
                <c:ptCount val="3"/>
                <c:pt idx="0">
                  <c:v>0.45500000000000002</c:v>
                </c:pt>
                <c:pt idx="1">
                  <c:v>0.35500000000000004</c:v>
                </c:pt>
                <c:pt idx="2">
                  <c:v>0.19000000000000003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C-4609-A5AA-0E638734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Hoja1!$C$60:$E$60</c:f>
              <c:numCache>
                <c:formatCode>0</c:formatCode>
                <c:ptCount val="3"/>
                <c:pt idx="0">
                  <c:v>124807.89254999999</c:v>
                </c:pt>
                <c:pt idx="1">
                  <c:v>92599.404150000002</c:v>
                </c:pt>
                <c:pt idx="2">
                  <c:v>50996.773300000001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C-41AC-AD90-D861B564855D}"/>
            </c:ext>
          </c:extLst>
        </c:ser>
        <c:ser>
          <c:idx val="1"/>
          <c:order val="1"/>
          <c:tx>
            <c:strRef>
              <c:f>Hoja1!$B$61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Hoja1!$C$61:$E$61</c:f>
              <c:numCache>
                <c:formatCode>0</c:formatCode>
                <c:ptCount val="3"/>
                <c:pt idx="0">
                  <c:v>139797.06299999999</c:v>
                </c:pt>
                <c:pt idx="1">
                  <c:v>111837.65040000001</c:v>
                </c:pt>
                <c:pt idx="2">
                  <c:v>59025.426600000006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8C-41AC-AD90-D861B564855D}"/>
            </c:ext>
          </c:extLst>
        </c:ser>
        <c:ser>
          <c:idx val="2"/>
          <c:order val="2"/>
          <c:tx>
            <c:strRef>
              <c:f>Hoja1!$B$62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Hoja1!$C$62:$E$62</c:f>
              <c:numCache>
                <c:formatCode>0</c:formatCode>
                <c:ptCount val="3"/>
                <c:pt idx="0">
                  <c:v>164835.53099999999</c:v>
                </c:pt>
                <c:pt idx="1">
                  <c:v>131868.42480000001</c:v>
                </c:pt>
                <c:pt idx="2">
                  <c:v>69597.224199999997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8C-41AC-AD90-D861B5648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8021248"/>
        <c:axId val="1138030368"/>
      </c:barChart>
      <c:catAx>
        <c:axId val="113802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030368"/>
        <c:crosses val="autoZero"/>
        <c:auto val="1"/>
        <c:lblAlgn val="ctr"/>
        <c:lblOffset val="100"/>
        <c:noMultiLvlLbl val="0"/>
      </c:catAx>
      <c:valAx>
        <c:axId val="113803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02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Hoja1!$H$71</c:f>
              <c:strCache>
                <c:ptCount val="1"/>
                <c:pt idx="0">
                  <c:v> – $545,000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Hoja1!$G$72:$G$74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Hoja1!$H$72:$H$74</c:f>
              <c:numCache>
                <c:formatCode>General</c:formatCode>
                <c:ptCount val="3"/>
                <c:pt idx="0">
                  <c:v>124807.89254999999</c:v>
                </c:pt>
                <c:pt idx="1">
                  <c:v>139797.06299999999</c:v>
                </c:pt>
                <c:pt idx="2">
                  <c:v>164835.53099999999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0-4610-89F4-05DF559D7F3F}"/>
            </c:ext>
          </c:extLst>
        </c:ser>
        <c:ser>
          <c:idx val="1"/>
          <c:order val="1"/>
          <c:tx>
            <c:strRef>
              <c:f>Hoja1!$I$71</c:f>
              <c:strCache>
                <c:ptCount val="1"/>
                <c:pt idx="0">
                  <c:v>$545,000 – $960,000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Hoja1!$G$72:$G$74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Hoja1!$I$72:$I$74</c:f>
              <c:numCache>
                <c:formatCode>General</c:formatCode>
                <c:ptCount val="3"/>
                <c:pt idx="0">
                  <c:v>92599.404150000002</c:v>
                </c:pt>
                <c:pt idx="1">
                  <c:v>111837.65040000001</c:v>
                </c:pt>
                <c:pt idx="2">
                  <c:v>131868.42480000001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0-4610-89F4-05DF559D7F3F}"/>
            </c:ext>
          </c:extLst>
        </c:ser>
        <c:ser>
          <c:idx val="2"/>
          <c:order val="2"/>
          <c:tx>
            <c:strRef>
              <c:f>Hoja1!$J$71</c:f>
              <c:strCache>
                <c:ptCount val="1"/>
                <c:pt idx="0">
                  <c:v>&gt;$960,000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Hoja1!$G$72:$G$74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Hoja1!$J$72:$J$74</c:f>
              <c:numCache>
                <c:formatCode>General</c:formatCode>
                <c:ptCount val="3"/>
                <c:pt idx="0">
                  <c:v>50996.773300000001</c:v>
                </c:pt>
                <c:pt idx="1">
                  <c:v>59025.426600000006</c:v>
                </c:pt>
                <c:pt idx="2">
                  <c:v>69597.224199999997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0-4610-89F4-05DF559D7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115328"/>
        <c:axId val="1138123488"/>
      </c:lineChart>
      <c:catAx>
        <c:axId val="113811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123488"/>
        <c:crosses val="autoZero"/>
        <c:auto val="1"/>
        <c:lblAlgn val="ctr"/>
        <c:lblOffset val="100"/>
        <c:noMultiLvlLbl val="0"/>
      </c:catAx>
      <c:valAx>
        <c:axId val="113812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11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Hoja1!$H$76:$H$77</c:f>
              <c:numCache>
                <c:formatCode>0%</c:formatCode>
                <c:ptCount val="2"/>
                <c:pt idx="0">
                  <c:v>0.12009793726783032</c:v>
                </c:pt>
                <c:pt idx="1">
                  <c:v>0.17910582284550566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7-4F59-9DD3-B13693958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44768"/>
        <c:axId val="1138028448"/>
      </c:lineChart>
      <c:catAx>
        <c:axId val="11380447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028448"/>
        <c:crosses val="autoZero"/>
        <c:auto val="1"/>
        <c:lblAlgn val="ctr"/>
        <c:lblOffset val="100"/>
        <c:noMultiLvlLbl val="0"/>
      </c:catAx>
      <c:valAx>
        <c:axId val="113802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04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Hoja1!$I$76:$I$77</c:f>
              <c:numCache>
                <c:formatCode>0%</c:formatCode>
                <c:ptCount val="2"/>
                <c:pt idx="0">
                  <c:v>0.20775777583661709</c:v>
                </c:pt>
                <c:pt idx="1">
                  <c:v>0.17910582284550564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A-446B-B982-6B74AE34E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139808"/>
        <c:axId val="1138143168"/>
      </c:lineChart>
      <c:catAx>
        <c:axId val="11381398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143168"/>
        <c:crosses val="autoZero"/>
        <c:auto val="1"/>
        <c:lblAlgn val="ctr"/>
        <c:lblOffset val="100"/>
        <c:noMultiLvlLbl val="0"/>
      </c:catAx>
      <c:valAx>
        <c:axId val="113814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13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Hoja1!$J$76:$J$77</c:f>
              <c:numCache>
                <c:formatCode>0%</c:formatCode>
                <c:ptCount val="2"/>
                <c:pt idx="0">
                  <c:v>0.15743453517675804</c:v>
                </c:pt>
                <c:pt idx="1">
                  <c:v>0.17910582284550552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6-40EA-B0EB-C0686D956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72128"/>
        <c:axId val="1138073568"/>
      </c:lineChart>
      <c:catAx>
        <c:axId val="1138072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073568"/>
        <c:crosses val="autoZero"/>
        <c:auto val="1"/>
        <c:lblAlgn val="ctr"/>
        <c:lblOffset val="100"/>
        <c:noMultiLvlLbl val="0"/>
      </c:catAx>
      <c:valAx>
        <c:axId val="113807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07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Hoja1!$C$83:$I$83</c:f>
              <c:strCache>
                <c:ptCount val="7"/>
                <c:pt idx="0">
                  <c:v>Marginal</c:v>
                </c:pt>
                <c:pt idx="1">
                  <c:v>Baja</c:v>
                </c:pt>
                <c:pt idx="2">
                  <c:v>Baja alta</c:v>
                </c:pt>
                <c:pt idx="3">
                  <c:v>Media baja</c:v>
                </c:pt>
                <c:pt idx="4">
                  <c:v>Media</c:v>
                </c:pt>
                <c:pt idx="5">
                  <c:v>Media alta</c:v>
                </c:pt>
                <c:pt idx="6">
                  <c:v>Alta</c:v>
                </c:pt>
              </c:strCache>
            </c:strRef>
          </c:cat>
          <c:val>
            <c:numRef>
              <c:f>Hoja1!$C$84:$I$84</c:f>
              <c:numCache>
                <c:formatCode>0</c:formatCode>
                <c:ptCount val="7"/>
                <c:pt idx="0">
                  <c:v>10285.77635</c:v>
                </c:pt>
                <c:pt idx="1">
                  <c:v>44391.245300000002</c:v>
                </c:pt>
                <c:pt idx="2">
                  <c:v>30532.515060000005</c:v>
                </c:pt>
                <c:pt idx="3">
                  <c:v>41467.919390000003</c:v>
                </c:pt>
                <c:pt idx="4">
                  <c:v>39302.492789999997</c:v>
                </c:pt>
                <c:pt idx="5">
                  <c:v>31290.414369999999</c:v>
                </c:pt>
                <c:pt idx="6">
                  <c:v>17431.684130000001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D-4583-B61A-7F5E9A946B2E}"/>
            </c:ext>
          </c:extLst>
        </c:ser>
        <c:ser>
          <c:idx val="1"/>
          <c:order val="1"/>
          <c:tx>
            <c:strRef>
              <c:f>Hoja1!$B$85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Hoja1!$C$83:$I$83</c:f>
              <c:strCache>
                <c:ptCount val="7"/>
                <c:pt idx="0">
                  <c:v>Marginal</c:v>
                </c:pt>
                <c:pt idx="1">
                  <c:v>Baja</c:v>
                </c:pt>
                <c:pt idx="2">
                  <c:v>Baja alta</c:v>
                </c:pt>
                <c:pt idx="3">
                  <c:v>Media baja</c:v>
                </c:pt>
                <c:pt idx="4">
                  <c:v>Media</c:v>
                </c:pt>
                <c:pt idx="5">
                  <c:v>Media alta</c:v>
                </c:pt>
                <c:pt idx="6">
                  <c:v>Alta</c:v>
                </c:pt>
              </c:strCache>
            </c:strRef>
          </c:cat>
          <c:val>
            <c:numRef>
              <c:f>Hoja1!$C$85:$I$85</c:f>
              <c:numCache>
                <c:formatCode>0</c:formatCode>
                <c:ptCount val="7"/>
                <c:pt idx="0">
                  <c:v>9169.2754999999997</c:v>
                </c:pt>
                <c:pt idx="1">
                  <c:v>47156.273999999998</c:v>
                </c:pt>
                <c:pt idx="2">
                  <c:v>33009.391799999998</c:v>
                </c:pt>
                <c:pt idx="3">
                  <c:v>54753.673699999992</c:v>
                </c:pt>
                <c:pt idx="4">
                  <c:v>52133.880700000002</c:v>
                </c:pt>
                <c:pt idx="5">
                  <c:v>39820.853599999995</c:v>
                </c:pt>
                <c:pt idx="6">
                  <c:v>21482.302599999999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D-4583-B61A-7F5E9A946B2E}"/>
            </c:ext>
          </c:extLst>
        </c:ser>
        <c:ser>
          <c:idx val="2"/>
          <c:order val="2"/>
          <c:tx>
            <c:strRef>
              <c:f>Hoja1!$B$86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Hoja1!$C$83:$I$83</c:f>
              <c:strCache>
                <c:ptCount val="7"/>
                <c:pt idx="0">
                  <c:v>Marginal</c:v>
                </c:pt>
                <c:pt idx="1">
                  <c:v>Baja</c:v>
                </c:pt>
                <c:pt idx="2">
                  <c:v>Baja alta</c:v>
                </c:pt>
                <c:pt idx="3">
                  <c:v>Media baja</c:v>
                </c:pt>
                <c:pt idx="4">
                  <c:v>Media</c:v>
                </c:pt>
                <c:pt idx="5">
                  <c:v>Media alta</c:v>
                </c:pt>
                <c:pt idx="6">
                  <c:v>Alta</c:v>
                </c:pt>
              </c:strCache>
            </c:strRef>
          </c:cat>
          <c:val>
            <c:numRef>
              <c:f>Hoja1!$C$86:$I$86</c:f>
              <c:numCache>
                <c:formatCode>0</c:formatCode>
                <c:ptCount val="7"/>
                <c:pt idx="0">
                  <c:v>7923.7449999999999</c:v>
                </c:pt>
                <c:pt idx="1">
                  <c:v>50711.968000000001</c:v>
                </c:pt>
                <c:pt idx="2">
                  <c:v>36132.277199999997</c:v>
                </c:pt>
                <c:pt idx="3">
                  <c:v>70679.805399999997</c:v>
                </c:pt>
                <c:pt idx="4">
                  <c:v>67510.307399999991</c:v>
                </c:pt>
                <c:pt idx="5">
                  <c:v>50078.068399999996</c:v>
                </c:pt>
                <c:pt idx="6">
                  <c:v>26306.8334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D-4583-B61A-7F5E9A946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6801183"/>
        <c:axId val="796792543"/>
      </c:barChart>
      <c:catAx>
        <c:axId val="79680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6792543"/>
        <c:crosses val="autoZero"/>
        <c:auto val="1"/>
        <c:lblAlgn val="ctr"/>
        <c:lblOffset val="100"/>
        <c:noMultiLvlLbl val="0"/>
      </c:catAx>
      <c:valAx>
        <c:axId val="79679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96801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2</xdr:row>
      <xdr:rowOff>123825</xdr:rowOff>
    </xdr:from>
    <xdr:to>
      <xdr:col>17</xdr:col>
      <xdr:colOff>263525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E18C36-F480-D33E-39C3-0E6783035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282575</xdr:colOff>
      <xdr:row>14</xdr:row>
      <xdr:rowOff>47625</xdr:rowOff>
    </xdr:from>
    <xdr:to>
      <xdr:col>20</xdr:col>
      <xdr:colOff>285750</xdr:colOff>
      <xdr:row>29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7E289EF-2211-FDEB-8678-1E4967B7C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844550</xdr:colOff>
      <xdr:row>27</xdr:row>
      <xdr:rowOff>161925</xdr:rowOff>
    </xdr:from>
    <xdr:to>
      <xdr:col>17</xdr:col>
      <xdr:colOff>742950</xdr:colOff>
      <xdr:row>43</xdr:row>
      <xdr:rowOff>6350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419030-2D13-C609-5B60-B028F69C6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276225</xdr:colOff>
      <xdr:row>46</xdr:row>
      <xdr:rowOff>19050</xdr:rowOff>
    </xdr:from>
    <xdr:to>
      <xdr:col>10</xdr:col>
      <xdr:colOff>723900</xdr:colOff>
      <xdr:row>61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528250-CE15-AC09-3E67-8221041E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715962</xdr:colOff>
      <xdr:row>48</xdr:row>
      <xdr:rowOff>66675</xdr:rowOff>
    </xdr:from>
    <xdr:to>
      <xdr:col>7</xdr:col>
      <xdr:colOff>1116012</xdr:colOff>
      <xdr:row>63</xdr:row>
      <xdr:rowOff>92075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0BB2DF4-7D18-3879-2FF1-433403545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411162</xdr:colOff>
      <xdr:row>50</xdr:row>
      <xdr:rowOff>57150</xdr:rowOff>
    </xdr:from>
    <xdr:to>
      <xdr:col>7</xdr:col>
      <xdr:colOff>334962</xdr:colOff>
      <xdr:row>65</xdr:row>
      <xdr:rowOff>82550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B65D786-B32D-95DC-7E15-D0701C139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515937</xdr:colOff>
      <xdr:row>45</xdr:row>
      <xdr:rowOff>38100</xdr:rowOff>
    </xdr:from>
    <xdr:to>
      <xdr:col>11</xdr:col>
      <xdr:colOff>677862</xdr:colOff>
      <xdr:row>60</xdr:row>
      <xdr:rowOff>63500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E5A926C-60AD-0F7F-005B-78FCF0BED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1325562</xdr:colOff>
      <xdr:row>47</xdr:row>
      <xdr:rowOff>66675</xdr:rowOff>
    </xdr:from>
    <xdr:to>
      <xdr:col>14</xdr:col>
      <xdr:colOff>649287</xdr:colOff>
      <xdr:row>62</xdr:row>
      <xdr:rowOff>92075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444365B-4D55-0336-2ED6-76B47EFAD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346075</xdr:colOff>
      <xdr:row>69</xdr:row>
      <xdr:rowOff>34925</xdr:rowOff>
    </xdr:from>
    <xdr:to>
      <xdr:col>10</xdr:col>
      <xdr:colOff>22225</xdr:colOff>
      <xdr:row>83</xdr:row>
      <xdr:rowOff>200025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F612A32-54C4-664D-781C-BBB63D99E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1343025</xdr:colOff>
      <xdr:row>95</xdr:row>
      <xdr:rowOff>174625</xdr:rowOff>
    </xdr:from>
    <xdr:to>
      <xdr:col>7</xdr:col>
      <xdr:colOff>974725</xdr:colOff>
      <xdr:row>110</xdr:row>
      <xdr:rowOff>155575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5EB8E08-7DC3-425E-8EBB-0C9FBF5AD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D184-FF96-4227-89CC-30E0A5A6C0BB}">
  <dimension ref="B2:M101"/>
  <sheetViews>
    <sheetView tabSelected="1" topLeftCell="B93" workbookViewId="0">
      <selection activeCell="C99" sqref="C99:C101"/>
    </sheetView>
  </sheetViews>
  <sheetFormatPr baseColWidth="10" defaultRowHeight="14.5" x14ac:dyDescent="0.35"/>
  <cols>
    <col min="2" max="2" width="20.26953125" bestFit="1" customWidth="1"/>
    <col min="3" max="3" width="11.81640625" bestFit="1" customWidth="1"/>
    <col min="4" max="4" width="22.1796875" bestFit="1" customWidth="1"/>
    <col min="5" max="5" width="8.453125" bestFit="1" customWidth="1"/>
    <col min="6" max="6" width="22.1796875" bestFit="1" customWidth="1"/>
    <col min="7" max="7" width="17.90625" bestFit="1" customWidth="1"/>
    <col min="8" max="8" width="22.1796875" bestFit="1" customWidth="1"/>
    <col min="9" max="9" width="19.08984375" bestFit="1" customWidth="1"/>
    <col min="12" max="12" width="12.453125" bestFit="1" customWidth="1"/>
  </cols>
  <sheetData>
    <row r="2" spans="2:10" x14ac:dyDescent="0.35">
      <c r="B2" s="6" t="s">
        <v>14</v>
      </c>
      <c r="C2" s="6"/>
      <c r="D2" s="6"/>
      <c r="E2" s="6"/>
      <c r="F2" s="6"/>
      <c r="G2" s="6"/>
      <c r="H2" s="6"/>
      <c r="I2" s="6"/>
    </row>
    <row r="3" spans="2:10" x14ac:dyDescent="0.35">
      <c r="B3" t="s">
        <v>0</v>
      </c>
      <c r="C3">
        <v>2025</v>
      </c>
      <c r="D3" t="s">
        <v>15</v>
      </c>
      <c r="E3">
        <v>2030</v>
      </c>
      <c r="F3" t="s">
        <v>15</v>
      </c>
      <c r="G3">
        <v>2035</v>
      </c>
      <c r="H3" t="s">
        <v>15</v>
      </c>
    </row>
    <row r="4" spans="2:10" x14ac:dyDescent="0.35">
      <c r="B4" t="s">
        <v>7</v>
      </c>
      <c r="C4" s="1">
        <v>16104.244199999999</v>
      </c>
      <c r="D4" s="2">
        <f t="shared" ref="D4:D10" si="0">C4/$C$11</f>
        <v>0.06</v>
      </c>
      <c r="E4" s="1">
        <v>18639.608400000001</v>
      </c>
      <c r="F4" s="2">
        <f t="shared" ref="F4:F10" si="1">E4/$E$11</f>
        <v>0.06</v>
      </c>
      <c r="G4" s="1">
        <v>21978.070799999998</v>
      </c>
      <c r="H4" s="2">
        <f t="shared" ref="H4:H10" si="2">G4/$G$11</f>
        <v>0.06</v>
      </c>
      <c r="I4" t="s">
        <v>8</v>
      </c>
    </row>
    <row r="5" spans="2:10" x14ac:dyDescent="0.35">
      <c r="B5" t="s">
        <v>6</v>
      </c>
      <c r="C5" s="1">
        <v>64416.976799999997</v>
      </c>
      <c r="D5" s="2">
        <f t="shared" si="0"/>
        <v>0.24</v>
      </c>
      <c r="E5" s="1">
        <v>74558.433600000004</v>
      </c>
      <c r="F5" s="2">
        <f t="shared" si="1"/>
        <v>0.24</v>
      </c>
      <c r="G5" s="1">
        <v>87912.283199999991</v>
      </c>
      <c r="H5" s="2">
        <f t="shared" si="2"/>
        <v>0.24</v>
      </c>
      <c r="I5" t="s">
        <v>9</v>
      </c>
    </row>
    <row r="6" spans="2:10" x14ac:dyDescent="0.35">
      <c r="B6" t="s">
        <v>5</v>
      </c>
      <c r="C6" s="1">
        <v>44286.671550000006</v>
      </c>
      <c r="D6" s="2">
        <f t="shared" si="0"/>
        <v>0.16500000000000001</v>
      </c>
      <c r="E6" s="1">
        <v>46599.021000000001</v>
      </c>
      <c r="F6" s="2">
        <f t="shared" si="1"/>
        <v>0.15</v>
      </c>
      <c r="G6" s="1">
        <v>54945.176999999996</v>
      </c>
      <c r="H6" s="2">
        <f t="shared" si="2"/>
        <v>0.15</v>
      </c>
      <c r="I6" t="s">
        <v>10</v>
      </c>
    </row>
    <row r="7" spans="2:10" x14ac:dyDescent="0.35">
      <c r="B7" t="s">
        <v>4</v>
      </c>
      <c r="C7" s="1">
        <v>46970.712249999997</v>
      </c>
      <c r="D7" s="2">
        <f t="shared" si="0"/>
        <v>0.17499999999999999</v>
      </c>
      <c r="E7" s="1">
        <v>59025.426600000006</v>
      </c>
      <c r="F7" s="2">
        <f t="shared" si="1"/>
        <v>0.19</v>
      </c>
      <c r="G7" s="1">
        <v>69597.224199999997</v>
      </c>
      <c r="H7" s="2">
        <f t="shared" si="2"/>
        <v>0.19</v>
      </c>
      <c r="I7" t="s">
        <v>11</v>
      </c>
    </row>
    <row r="8" spans="2:10" x14ac:dyDescent="0.35">
      <c r="B8" t="s">
        <v>3</v>
      </c>
      <c r="C8" s="1">
        <v>45628.691900000005</v>
      </c>
      <c r="D8" s="2">
        <f t="shared" si="0"/>
        <v>0.17</v>
      </c>
      <c r="E8" s="1">
        <v>52812.223800000007</v>
      </c>
      <c r="F8" s="2">
        <f t="shared" si="1"/>
        <v>0.17</v>
      </c>
      <c r="G8" s="1">
        <v>62271.200600000004</v>
      </c>
      <c r="H8" s="2">
        <f t="shared" si="2"/>
        <v>0.17</v>
      </c>
      <c r="I8" t="s">
        <v>12</v>
      </c>
    </row>
    <row r="9" spans="2:10" x14ac:dyDescent="0.35">
      <c r="B9" t="s">
        <v>2</v>
      </c>
      <c r="C9" s="1">
        <v>32208.488399999998</v>
      </c>
      <c r="D9" s="2">
        <f t="shared" si="0"/>
        <v>0.12</v>
      </c>
      <c r="E9" s="1">
        <v>37279.216800000002</v>
      </c>
      <c r="F9" s="2">
        <f t="shared" si="1"/>
        <v>0.12</v>
      </c>
      <c r="G9" s="1">
        <v>43956.141599999995</v>
      </c>
      <c r="H9" s="2">
        <f t="shared" si="2"/>
        <v>0.12</v>
      </c>
      <c r="I9" t="s">
        <v>13</v>
      </c>
    </row>
    <row r="10" spans="2:10" x14ac:dyDescent="0.35">
      <c r="B10" t="s">
        <v>1</v>
      </c>
      <c r="C10" s="1">
        <v>18788.284900000002</v>
      </c>
      <c r="D10" s="2">
        <f t="shared" si="0"/>
        <v>7.0000000000000007E-2</v>
      </c>
      <c r="E10" s="1">
        <v>21746.209800000004</v>
      </c>
      <c r="F10" s="2">
        <f t="shared" si="1"/>
        <v>7.0000000000000007E-2</v>
      </c>
      <c r="G10" s="1">
        <v>25641.082600000002</v>
      </c>
      <c r="H10" s="2">
        <f t="shared" si="2"/>
        <v>7.0000000000000007E-2</v>
      </c>
      <c r="I10" s="3">
        <v>4</v>
      </c>
    </row>
    <row r="11" spans="2:10" x14ac:dyDescent="0.35">
      <c r="B11" t="s">
        <v>16</v>
      </c>
      <c r="C11" s="1">
        <f>SUM(C4:C10)</f>
        <v>268404.07</v>
      </c>
      <c r="D11" s="1">
        <f t="shared" ref="D11:H11" si="3">SUM(D4:D10)</f>
        <v>1</v>
      </c>
      <c r="E11" s="1">
        <f t="shared" si="3"/>
        <v>310660.14</v>
      </c>
      <c r="F11" s="1">
        <f t="shared" si="3"/>
        <v>1</v>
      </c>
      <c r="G11" s="1">
        <f t="shared" si="3"/>
        <v>366301.18</v>
      </c>
      <c r="H11" s="1">
        <f t="shared" si="3"/>
        <v>1</v>
      </c>
      <c r="I11" s="1"/>
      <c r="J11" s="1"/>
    </row>
    <row r="14" spans="2:10" x14ac:dyDescent="0.35">
      <c r="B14" t="s">
        <v>7</v>
      </c>
      <c r="C14" s="1">
        <v>16104.244199999999</v>
      </c>
      <c r="D14" s="1">
        <v>18639.608400000001</v>
      </c>
      <c r="E14" s="1">
        <v>21978.070799999998</v>
      </c>
    </row>
    <row r="15" spans="2:10" x14ac:dyDescent="0.35">
      <c r="B15" t="s">
        <v>6</v>
      </c>
      <c r="C15" s="1">
        <v>64416.976799999997</v>
      </c>
      <c r="D15" s="1">
        <v>74558.433600000004</v>
      </c>
      <c r="E15" s="1">
        <v>87912.283199999991</v>
      </c>
    </row>
    <row r="16" spans="2:10" x14ac:dyDescent="0.35">
      <c r="B16" t="s">
        <v>5</v>
      </c>
      <c r="C16" s="1">
        <v>44286.671550000006</v>
      </c>
      <c r="D16" s="1">
        <v>46599.021000000001</v>
      </c>
      <c r="E16" s="1">
        <v>54945.176999999996</v>
      </c>
    </row>
    <row r="17" spans="2:13" x14ac:dyDescent="0.35">
      <c r="B17" t="s">
        <v>4</v>
      </c>
      <c r="C17" s="1">
        <v>46970.712249999997</v>
      </c>
      <c r="D17" s="1">
        <v>59025.426600000006</v>
      </c>
      <c r="E17" s="1">
        <v>69597.224199999997</v>
      </c>
    </row>
    <row r="18" spans="2:13" x14ac:dyDescent="0.35">
      <c r="B18" t="s">
        <v>3</v>
      </c>
      <c r="C18" s="1">
        <v>45628.691900000005</v>
      </c>
      <c r="D18" s="1">
        <v>52812.223800000007</v>
      </c>
      <c r="E18" s="1">
        <v>62271.200600000004</v>
      </c>
    </row>
    <row r="19" spans="2:13" x14ac:dyDescent="0.35">
      <c r="B19" t="s">
        <v>2</v>
      </c>
      <c r="C19" s="1">
        <v>32208.488399999998</v>
      </c>
      <c r="D19" s="1">
        <v>37279.216800000002</v>
      </c>
      <c r="E19" s="1">
        <v>43956.141599999995</v>
      </c>
    </row>
    <row r="20" spans="2:13" x14ac:dyDescent="0.35">
      <c r="B20" t="s">
        <v>1</v>
      </c>
      <c r="C20" s="1">
        <v>18788.284900000002</v>
      </c>
      <c r="D20" s="1">
        <v>21746.209800000004</v>
      </c>
      <c r="E20" s="1">
        <v>25641.082600000002</v>
      </c>
    </row>
    <row r="22" spans="2:13" x14ac:dyDescent="0.35">
      <c r="C22" t="s">
        <v>7</v>
      </c>
      <c r="D22" t="s">
        <v>6</v>
      </c>
      <c r="E22" t="s">
        <v>5</v>
      </c>
      <c r="F22" t="s">
        <v>4</v>
      </c>
      <c r="G22" t="s">
        <v>3</v>
      </c>
      <c r="H22" t="s">
        <v>2</v>
      </c>
      <c r="I22" t="s">
        <v>1</v>
      </c>
    </row>
    <row r="23" spans="2:13" x14ac:dyDescent="0.35">
      <c r="B23">
        <v>2025</v>
      </c>
      <c r="C23" s="1">
        <v>16104.244199999999</v>
      </c>
      <c r="D23" s="1">
        <v>64416.976799999997</v>
      </c>
      <c r="E23" s="1">
        <v>44286.671550000006</v>
      </c>
      <c r="F23" s="1">
        <v>46970.712249999997</v>
      </c>
      <c r="G23" s="1">
        <v>45628.691900000005</v>
      </c>
      <c r="H23" s="1">
        <v>32208.488399999998</v>
      </c>
      <c r="I23" s="1">
        <v>18788.284900000002</v>
      </c>
      <c r="L23">
        <f t="shared" ref="L23:L29" si="4">(D4+F4+H4)/3</f>
        <v>0.06</v>
      </c>
    </row>
    <row r="24" spans="2:13" x14ac:dyDescent="0.35">
      <c r="B24">
        <v>2030</v>
      </c>
      <c r="C24" s="1">
        <v>18639.608400000001</v>
      </c>
      <c r="D24" s="1">
        <v>74558.433600000004</v>
      </c>
      <c r="E24" s="1">
        <v>46599.021000000001</v>
      </c>
      <c r="F24" s="1">
        <v>59025.426600000006</v>
      </c>
      <c r="G24" s="1">
        <v>52812.223800000007</v>
      </c>
      <c r="H24" s="1">
        <v>37279.216800000002</v>
      </c>
      <c r="I24" s="1">
        <v>21746.209800000004</v>
      </c>
      <c r="L24">
        <f t="shared" si="4"/>
        <v>0.24</v>
      </c>
    </row>
    <row r="25" spans="2:13" x14ac:dyDescent="0.35">
      <c r="B25">
        <v>2035</v>
      </c>
      <c r="C25" s="1">
        <v>21978.070799999998</v>
      </c>
      <c r="D25" s="1">
        <v>87912.283199999991</v>
      </c>
      <c r="E25" s="1">
        <v>54945.176999999996</v>
      </c>
      <c r="F25" s="1">
        <v>69597.224199999997</v>
      </c>
      <c r="G25" s="1">
        <v>62271.200600000004</v>
      </c>
      <c r="H25" s="1">
        <v>43956.141599999995</v>
      </c>
      <c r="I25" s="1">
        <v>25641.082600000002</v>
      </c>
      <c r="L25">
        <f t="shared" si="4"/>
        <v>0.155</v>
      </c>
    </row>
    <row r="26" spans="2:13" x14ac:dyDescent="0.35">
      <c r="L26">
        <f t="shared" si="4"/>
        <v>0.18499999999999997</v>
      </c>
    </row>
    <row r="27" spans="2:13" x14ac:dyDescent="0.35">
      <c r="C27" s="2">
        <f>(C24-C23)/C23</f>
        <v>0.15743453517675807</v>
      </c>
      <c r="D27" s="2">
        <f t="shared" ref="D27:I27" si="5">(D24-D23)/D23</f>
        <v>0.15743453517675807</v>
      </c>
      <c r="E27" s="2">
        <f t="shared" si="5"/>
        <v>5.2213213797052536E-2</v>
      </c>
      <c r="F27" s="2">
        <f t="shared" si="5"/>
        <v>0.25664320962048026</v>
      </c>
      <c r="G27" s="2">
        <f t="shared" si="5"/>
        <v>0.15743453517675796</v>
      </c>
      <c r="H27" s="2">
        <f t="shared" si="5"/>
        <v>0.15743453517675807</v>
      </c>
      <c r="I27" s="2">
        <f t="shared" si="5"/>
        <v>0.15743453517675801</v>
      </c>
      <c r="L27">
        <f t="shared" si="4"/>
        <v>0.17</v>
      </c>
      <c r="M27">
        <f>SUM(L23:L26)</f>
        <v>0.6399999999999999</v>
      </c>
    </row>
    <row r="28" spans="2:13" x14ac:dyDescent="0.35">
      <c r="C28" s="2">
        <f>(C25-C24)/C24</f>
        <v>0.17910582284550552</v>
      </c>
      <c r="D28" s="2">
        <f t="shared" ref="D28:I28" si="6">(D25-D24)/D24</f>
        <v>0.17910582284550552</v>
      </c>
      <c r="E28" s="2">
        <f t="shared" si="6"/>
        <v>0.17910582284550561</v>
      </c>
      <c r="F28" s="2">
        <f t="shared" si="6"/>
        <v>0.17910582284550552</v>
      </c>
      <c r="G28" s="2">
        <f t="shared" si="6"/>
        <v>0.17910582284550561</v>
      </c>
      <c r="H28" s="2">
        <f t="shared" si="6"/>
        <v>0.17910582284550552</v>
      </c>
      <c r="I28" s="2">
        <f t="shared" si="6"/>
        <v>0.17910582284550555</v>
      </c>
      <c r="L28">
        <f t="shared" si="4"/>
        <v>0.12</v>
      </c>
      <c r="M28">
        <f>SUM(L27:L29)</f>
        <v>0.36000000000000004</v>
      </c>
    </row>
    <row r="29" spans="2:13" x14ac:dyDescent="0.35">
      <c r="L29">
        <f t="shared" si="4"/>
        <v>7.0000000000000007E-2</v>
      </c>
    </row>
    <row r="30" spans="2:13" x14ac:dyDescent="0.35">
      <c r="L30" s="1">
        <f>SUM(L23:L29)</f>
        <v>1</v>
      </c>
    </row>
    <row r="31" spans="2:13" x14ac:dyDescent="0.35">
      <c r="C31" s="4">
        <f>AVERAGE(C27:C28)</f>
        <v>0.16827017901113178</v>
      </c>
      <c r="D31" s="4">
        <f t="shared" ref="D31:I31" si="7">AVERAGE(D27:D28)</f>
        <v>0.16827017901113178</v>
      </c>
      <c r="E31" s="4">
        <f t="shared" si="7"/>
        <v>0.11565951832127908</v>
      </c>
      <c r="F31" s="4">
        <f t="shared" si="7"/>
        <v>0.21787451623299289</v>
      </c>
      <c r="G31" s="4">
        <f t="shared" si="7"/>
        <v>0.16827017901113178</v>
      </c>
      <c r="H31" s="4">
        <f t="shared" si="7"/>
        <v>0.16827017901113178</v>
      </c>
      <c r="I31" s="4">
        <f t="shared" si="7"/>
        <v>0.16827017901113178</v>
      </c>
    </row>
    <row r="34" spans="2:12" x14ac:dyDescent="0.35">
      <c r="C34">
        <v>2025</v>
      </c>
      <c r="D34">
        <v>2030</v>
      </c>
      <c r="E34">
        <v>2035</v>
      </c>
      <c r="F34">
        <v>2025</v>
      </c>
      <c r="G34">
        <v>2030</v>
      </c>
      <c r="H34">
        <v>2035</v>
      </c>
      <c r="J34">
        <v>2025</v>
      </c>
      <c r="K34">
        <v>2030</v>
      </c>
      <c r="L34">
        <v>2035</v>
      </c>
    </row>
    <row r="35" spans="2:12" x14ac:dyDescent="0.35">
      <c r="B35" t="s">
        <v>17</v>
      </c>
      <c r="C35" s="1">
        <f>C16+C15+C14</f>
        <v>124807.89255</v>
      </c>
      <c r="D35" s="1">
        <f t="shared" ref="D35:E35" si="8">D16+D15+D14</f>
        <v>139797.06299999999</v>
      </c>
      <c r="E35" s="1">
        <f t="shared" si="8"/>
        <v>164835.53099999996</v>
      </c>
      <c r="F35">
        <f>C35/SUM($C$35:$C$37)</f>
        <v>0.46500000000000002</v>
      </c>
      <c r="G35">
        <f>D35/SUM($D$35:$D$37)</f>
        <v>0.44999999999999996</v>
      </c>
      <c r="H35">
        <f>E35/SUM($E$35:$E$37)</f>
        <v>0.4499999999999999</v>
      </c>
      <c r="J35">
        <v>0.46500000000000002</v>
      </c>
      <c r="K35">
        <v>0.44999999999999996</v>
      </c>
      <c r="L35">
        <v>0.4499999999999999</v>
      </c>
    </row>
    <row r="36" spans="2:12" x14ac:dyDescent="0.35">
      <c r="B36" t="s">
        <v>18</v>
      </c>
      <c r="C36" s="1">
        <f>C17+C18</f>
        <v>92599.404150000002</v>
      </c>
      <c r="D36" s="1">
        <f t="shared" ref="D36:E36" si="9">D17+D18</f>
        <v>111837.65040000001</v>
      </c>
      <c r="E36" s="1">
        <f t="shared" si="9"/>
        <v>131868.42480000001</v>
      </c>
      <c r="F36">
        <f t="shared" ref="F36:F37" si="10">C36/SUM($C$35:$C$37)</f>
        <v>0.34499999999999997</v>
      </c>
      <c r="G36">
        <f t="shared" ref="G36:G37" si="11">D36/SUM($D$35:$D$37)</f>
        <v>0.36000000000000004</v>
      </c>
      <c r="H36">
        <f t="shared" ref="H36:H37" si="12">E36/SUM($E$35:$E$37)</f>
        <v>0.36000000000000004</v>
      </c>
      <c r="J36">
        <v>0.34499999999999997</v>
      </c>
      <c r="K36">
        <v>0.36000000000000004</v>
      </c>
      <c r="L36">
        <v>0.36000000000000004</v>
      </c>
    </row>
    <row r="37" spans="2:12" x14ac:dyDescent="0.35">
      <c r="B37" s="3" t="s">
        <v>19</v>
      </c>
      <c r="C37" s="1">
        <f>C20+C19</f>
        <v>50996.773300000001</v>
      </c>
      <c r="D37" s="1">
        <f t="shared" ref="D37:E37" si="13">D20+D19</f>
        <v>59025.426600000006</v>
      </c>
      <c r="E37" s="1">
        <f t="shared" si="13"/>
        <v>69597.224199999997</v>
      </c>
      <c r="F37">
        <f t="shared" si="10"/>
        <v>0.19</v>
      </c>
      <c r="G37">
        <f t="shared" si="11"/>
        <v>0.19</v>
      </c>
      <c r="H37">
        <f t="shared" si="12"/>
        <v>0.19</v>
      </c>
      <c r="J37">
        <v>0.19</v>
      </c>
      <c r="K37">
        <v>0.19</v>
      </c>
      <c r="L37">
        <v>0.19</v>
      </c>
    </row>
    <row r="38" spans="2:12" x14ac:dyDescent="0.35">
      <c r="C38" s="1"/>
    </row>
    <row r="39" spans="2:12" x14ac:dyDescent="0.35">
      <c r="C39" t="s">
        <v>17</v>
      </c>
      <c r="D39" t="s">
        <v>18</v>
      </c>
      <c r="E39" s="3" t="s">
        <v>19</v>
      </c>
    </row>
    <row r="40" spans="2:12" x14ac:dyDescent="0.35">
      <c r="B40">
        <v>2025</v>
      </c>
      <c r="C40">
        <v>0.46500000000000002</v>
      </c>
      <c r="D40">
        <v>0.34499999999999997</v>
      </c>
      <c r="E40">
        <v>0.19</v>
      </c>
      <c r="F40">
        <f>AVERAGE(C40:C42)</f>
        <v>0.45500000000000002</v>
      </c>
    </row>
    <row r="41" spans="2:12" x14ac:dyDescent="0.35">
      <c r="B41">
        <v>2030</v>
      </c>
      <c r="C41">
        <v>0.44999999999999996</v>
      </c>
      <c r="D41">
        <v>0.36000000000000004</v>
      </c>
      <c r="E41">
        <v>0.19</v>
      </c>
      <c r="F41">
        <f>AVERAGE(D40:D42)</f>
        <v>0.35500000000000004</v>
      </c>
    </row>
    <row r="42" spans="2:12" x14ac:dyDescent="0.35">
      <c r="B42">
        <v>2035</v>
      </c>
      <c r="C42">
        <v>0.4499999999999999</v>
      </c>
      <c r="D42">
        <v>0.36000000000000004</v>
      </c>
      <c r="E42">
        <v>0.19</v>
      </c>
      <c r="F42">
        <f>AVERAGE(E40:E42)</f>
        <v>0.19000000000000003</v>
      </c>
    </row>
    <row r="44" spans="2:12" x14ac:dyDescent="0.35">
      <c r="B44" s="6"/>
      <c r="C44" s="6"/>
      <c r="D44" s="6"/>
      <c r="E44" s="6"/>
      <c r="F44" s="6"/>
      <c r="G44" s="6"/>
      <c r="H44" s="6"/>
      <c r="I44" s="6"/>
    </row>
    <row r="46" spans="2:12" x14ac:dyDescent="0.35">
      <c r="C46" s="1"/>
      <c r="D46" s="1"/>
      <c r="E46" s="1"/>
      <c r="F46" s="2"/>
      <c r="H46" s="3">
        <v>0</v>
      </c>
      <c r="J46" s="3">
        <v>160000</v>
      </c>
    </row>
    <row r="47" spans="2:12" x14ac:dyDescent="0.35">
      <c r="C47" s="1"/>
      <c r="D47" s="1"/>
      <c r="E47" s="1"/>
      <c r="F47" s="2"/>
      <c r="H47" s="3">
        <v>144000</v>
      </c>
      <c r="J47" s="3">
        <v>300000</v>
      </c>
    </row>
    <row r="48" spans="2:12" x14ac:dyDescent="0.35">
      <c r="C48" s="1"/>
      <c r="D48" s="1"/>
      <c r="E48" s="1"/>
      <c r="F48" s="2"/>
      <c r="H48" s="3">
        <v>300000</v>
      </c>
      <c r="J48" s="3">
        <v>545000</v>
      </c>
      <c r="L48" s="3">
        <f>(J46+H47+J47+H48+J48)/5</f>
        <v>289800</v>
      </c>
    </row>
    <row r="49" spans="2:12" x14ac:dyDescent="0.35">
      <c r="C49" s="1"/>
      <c r="D49" s="1"/>
      <c r="E49" s="1"/>
      <c r="F49" s="2"/>
      <c r="H49" s="3">
        <v>545000</v>
      </c>
      <c r="J49" s="3">
        <v>720000</v>
      </c>
      <c r="L49" s="3">
        <f>(H49+J49+H50+J50)/4</f>
        <v>736250</v>
      </c>
    </row>
    <row r="50" spans="2:12" x14ac:dyDescent="0.35">
      <c r="C50" s="1"/>
      <c r="D50" s="1"/>
      <c r="E50" s="1"/>
      <c r="F50" s="2"/>
      <c r="H50" s="3">
        <v>720000</v>
      </c>
      <c r="J50" s="3">
        <v>960000</v>
      </c>
      <c r="L50" s="5">
        <f>(H51+J51+H52)/3</f>
        <v>2386666.6666666665</v>
      </c>
    </row>
    <row r="51" spans="2:12" x14ac:dyDescent="0.35">
      <c r="C51" s="1"/>
      <c r="D51" s="1"/>
      <c r="E51" s="1"/>
      <c r="F51" s="2"/>
      <c r="H51" s="3">
        <v>960000</v>
      </c>
      <c r="J51" s="3">
        <v>3100000</v>
      </c>
    </row>
    <row r="52" spans="2:12" x14ac:dyDescent="0.35">
      <c r="C52" s="1"/>
      <c r="D52" s="1"/>
      <c r="E52" s="1"/>
      <c r="F52" s="2"/>
      <c r="H52" s="3">
        <v>3100000</v>
      </c>
      <c r="I52" s="3"/>
    </row>
    <row r="55" spans="2:12" x14ac:dyDescent="0.35">
      <c r="C55" t="s">
        <v>7</v>
      </c>
      <c r="D55" t="s">
        <v>6</v>
      </c>
      <c r="E55" t="s">
        <v>5</v>
      </c>
      <c r="F55" t="s">
        <v>4</v>
      </c>
      <c r="G55" t="s">
        <v>3</v>
      </c>
      <c r="H55" t="s">
        <v>2</v>
      </c>
      <c r="I55" t="s">
        <v>1</v>
      </c>
    </row>
    <row r="56" spans="2:12" x14ac:dyDescent="0.35">
      <c r="B56">
        <v>2025</v>
      </c>
      <c r="C56" s="1">
        <v>16104.244199999999</v>
      </c>
      <c r="D56" s="1">
        <v>64416.976799999997</v>
      </c>
      <c r="E56" s="1">
        <v>44286.671550000006</v>
      </c>
      <c r="F56" s="1">
        <v>46970.712249999997</v>
      </c>
      <c r="G56" s="1">
        <v>45628.691900000005</v>
      </c>
      <c r="H56" s="1">
        <v>32208.488399999998</v>
      </c>
      <c r="I56" s="1">
        <v>18788.284900000002</v>
      </c>
    </row>
    <row r="57" spans="2:12" x14ac:dyDescent="0.35">
      <c r="B57">
        <v>2030</v>
      </c>
      <c r="C57" s="1">
        <v>18639.608400000001</v>
      </c>
      <c r="D57" s="1">
        <v>74558.433600000004</v>
      </c>
      <c r="E57" s="1">
        <v>46599.021000000001</v>
      </c>
      <c r="F57" s="1">
        <v>59025.426600000006</v>
      </c>
      <c r="G57" s="1">
        <v>52812.223800000007</v>
      </c>
      <c r="H57" s="1">
        <v>37279.216800000002</v>
      </c>
      <c r="I57" s="1">
        <v>21746.209800000004</v>
      </c>
    </row>
    <row r="58" spans="2:12" x14ac:dyDescent="0.35">
      <c r="B58">
        <v>2035</v>
      </c>
      <c r="C58" s="1">
        <v>21978.070799999998</v>
      </c>
      <c r="D58" s="1">
        <v>87912.283199999991</v>
      </c>
      <c r="E58" s="1">
        <v>54945.176999999996</v>
      </c>
      <c r="F58" s="1">
        <v>69597.224199999997</v>
      </c>
      <c r="G58" s="1">
        <v>62271.200600000004</v>
      </c>
      <c r="H58" s="1">
        <v>43956.141599999995</v>
      </c>
      <c r="I58" s="1">
        <v>25641.082600000002</v>
      </c>
    </row>
    <row r="60" spans="2:12" x14ac:dyDescent="0.35">
      <c r="B60">
        <v>2025</v>
      </c>
      <c r="C60" s="1">
        <f>SUM(C56:E56)</f>
        <v>124807.89254999999</v>
      </c>
      <c r="D60" s="1">
        <f>SUM(F56:G56)</f>
        <v>92599.404150000002</v>
      </c>
      <c r="E60" s="1">
        <f>SUM(H56:I56)</f>
        <v>50996.773300000001</v>
      </c>
    </row>
    <row r="61" spans="2:12" x14ac:dyDescent="0.35">
      <c r="B61">
        <v>2030</v>
      </c>
      <c r="C61" s="1">
        <f t="shared" ref="C61:C62" si="14">SUM(C57:E57)</f>
        <v>139797.06299999999</v>
      </c>
      <c r="D61" s="1">
        <f t="shared" ref="D61:D62" si="15">SUM(F57:G57)</f>
        <v>111837.65040000001</v>
      </c>
      <c r="E61" s="1">
        <f t="shared" ref="E61:E62" si="16">SUM(H57:I57)</f>
        <v>59025.426600000006</v>
      </c>
    </row>
    <row r="62" spans="2:12" x14ac:dyDescent="0.35">
      <c r="B62">
        <v>2035</v>
      </c>
      <c r="C62" s="1">
        <f t="shared" si="14"/>
        <v>164835.53099999999</v>
      </c>
      <c r="D62" s="1">
        <f t="shared" si="15"/>
        <v>131868.42480000001</v>
      </c>
      <c r="E62" s="1">
        <f t="shared" si="16"/>
        <v>69597.224199999997</v>
      </c>
    </row>
    <row r="66" spans="2:10" x14ac:dyDescent="0.35">
      <c r="B66">
        <v>2025</v>
      </c>
      <c r="C66">
        <v>124807.89254999999</v>
      </c>
      <c r="D66">
        <v>92599.404150000002</v>
      </c>
      <c r="E66">
        <v>50996.773300000001</v>
      </c>
      <c r="G66" t="s">
        <v>20</v>
      </c>
      <c r="H66">
        <v>2025</v>
      </c>
      <c r="I66">
        <v>2030</v>
      </c>
      <c r="J66">
        <v>2035</v>
      </c>
    </row>
    <row r="67" spans="2:10" x14ac:dyDescent="0.35">
      <c r="B67">
        <v>2030</v>
      </c>
      <c r="C67">
        <v>139797.06299999999</v>
      </c>
      <c r="D67">
        <v>111837.65040000001</v>
      </c>
      <c r="E67">
        <v>59025.426600000006</v>
      </c>
      <c r="G67" t="s">
        <v>17</v>
      </c>
      <c r="H67">
        <v>124807.89254999999</v>
      </c>
      <c r="I67">
        <v>139797.06299999999</v>
      </c>
      <c r="J67">
        <v>164835.53099999999</v>
      </c>
    </row>
    <row r="68" spans="2:10" x14ac:dyDescent="0.35">
      <c r="B68">
        <v>2035</v>
      </c>
      <c r="C68">
        <v>164835.53099999999</v>
      </c>
      <c r="D68">
        <v>131868.42480000001</v>
      </c>
      <c r="E68">
        <v>69597.224199999997</v>
      </c>
      <c r="G68" t="s">
        <v>18</v>
      </c>
      <c r="H68">
        <v>92599.404150000002</v>
      </c>
      <c r="I68">
        <v>111837.65040000001</v>
      </c>
      <c r="J68">
        <v>131868.42480000001</v>
      </c>
    </row>
    <row r="69" spans="2:10" x14ac:dyDescent="0.35">
      <c r="G69" s="3" t="s">
        <v>19</v>
      </c>
      <c r="H69">
        <v>50996.773300000001</v>
      </c>
      <c r="I69">
        <v>59025.426600000006</v>
      </c>
      <c r="J69">
        <v>69597.224199999997</v>
      </c>
    </row>
    <row r="71" spans="2:10" x14ac:dyDescent="0.35">
      <c r="H71" t="s">
        <v>17</v>
      </c>
      <c r="I71" t="s">
        <v>18</v>
      </c>
      <c r="J71" s="3" t="s">
        <v>19</v>
      </c>
    </row>
    <row r="72" spans="2:10" x14ac:dyDescent="0.35">
      <c r="G72">
        <v>2025</v>
      </c>
      <c r="H72">
        <v>124807.89254999999</v>
      </c>
      <c r="I72">
        <v>92599.404150000002</v>
      </c>
      <c r="J72">
        <v>50996.773300000001</v>
      </c>
    </row>
    <row r="73" spans="2:10" x14ac:dyDescent="0.35">
      <c r="G73">
        <v>2030</v>
      </c>
      <c r="H73">
        <v>139797.06299999999</v>
      </c>
      <c r="I73">
        <v>111837.65040000001</v>
      </c>
      <c r="J73">
        <v>59025.426600000006</v>
      </c>
    </row>
    <row r="74" spans="2:10" x14ac:dyDescent="0.35">
      <c r="G74">
        <v>2035</v>
      </c>
      <c r="H74">
        <v>164835.53099999999</v>
      </c>
      <c r="I74">
        <v>131868.42480000001</v>
      </c>
      <c r="J74">
        <v>69597.224199999997</v>
      </c>
    </row>
    <row r="76" spans="2:10" x14ac:dyDescent="0.35">
      <c r="H76" s="2">
        <f>(H73-H72)/H72</f>
        <v>0.12009793726783032</v>
      </c>
      <c r="I76" s="2">
        <f>(I73-I72)/I72</f>
        <v>0.20775777583661709</v>
      </c>
      <c r="J76" s="2">
        <f t="shared" ref="J76" si="17">(J73-J72)/J72</f>
        <v>0.15743453517675804</v>
      </c>
    </row>
    <row r="77" spans="2:10" x14ac:dyDescent="0.35">
      <c r="H77" s="2">
        <f>(H74-H73)/H73</f>
        <v>0.17910582284550566</v>
      </c>
      <c r="I77" s="2">
        <f t="shared" ref="I77:J77" si="18">(I74-I73)/I73</f>
        <v>0.17910582284550564</v>
      </c>
      <c r="J77" s="2">
        <f t="shared" si="18"/>
        <v>0.17910582284550552</v>
      </c>
    </row>
    <row r="83" spans="2:9" x14ac:dyDescent="0.35">
      <c r="B83" s="7"/>
      <c r="C83" s="7" t="s">
        <v>7</v>
      </c>
      <c r="D83" s="7" t="s">
        <v>6</v>
      </c>
      <c r="E83" s="7" t="s">
        <v>5</v>
      </c>
      <c r="F83" s="7" t="s">
        <v>4</v>
      </c>
      <c r="G83" s="7" t="s">
        <v>3</v>
      </c>
      <c r="H83" s="7" t="s">
        <v>2</v>
      </c>
      <c r="I83" s="7" t="s">
        <v>1</v>
      </c>
    </row>
    <row r="84" spans="2:9" ht="18" x14ac:dyDescent="0.4">
      <c r="B84" s="7">
        <v>2025</v>
      </c>
      <c r="C84" s="10">
        <v>10285.77635</v>
      </c>
      <c r="D84" s="10">
        <v>44391.245300000002</v>
      </c>
      <c r="E84" s="10">
        <v>30532.515060000005</v>
      </c>
      <c r="F84" s="10">
        <v>41467.919390000003</v>
      </c>
      <c r="G84" s="10">
        <v>39302.492789999997</v>
      </c>
      <c r="H84" s="10">
        <v>31290.414369999999</v>
      </c>
      <c r="I84" s="10">
        <v>17431.684130000001</v>
      </c>
    </row>
    <row r="85" spans="2:9" ht="18" x14ac:dyDescent="0.4">
      <c r="B85" s="7">
        <v>2030</v>
      </c>
      <c r="C85" s="10">
        <v>9169.2754999999997</v>
      </c>
      <c r="D85" s="10">
        <v>47156.273999999998</v>
      </c>
      <c r="E85" s="10">
        <v>33009.391799999998</v>
      </c>
      <c r="F85" s="10">
        <v>54753.673699999992</v>
      </c>
      <c r="G85" s="10">
        <v>52133.880700000002</v>
      </c>
      <c r="H85" s="10">
        <v>39820.853599999995</v>
      </c>
      <c r="I85" s="10">
        <v>21482.302599999999</v>
      </c>
    </row>
    <row r="86" spans="2:9" ht="18" x14ac:dyDescent="0.4">
      <c r="B86" s="7">
        <v>2035</v>
      </c>
      <c r="C86" s="10">
        <v>7923.7449999999999</v>
      </c>
      <c r="D86" s="10">
        <v>50711.968000000001</v>
      </c>
      <c r="E86" s="10">
        <v>36132.277199999997</v>
      </c>
      <c r="F86" s="10">
        <v>70679.805399999997</v>
      </c>
      <c r="G86" s="10">
        <v>67510.307399999991</v>
      </c>
      <c r="H86" s="10">
        <v>50078.068399999996</v>
      </c>
      <c r="I86" s="10">
        <v>26306.8334</v>
      </c>
    </row>
    <row r="88" spans="2:9" x14ac:dyDescent="0.35">
      <c r="C88" s="9">
        <f>(C85-C84)/C84</f>
        <v>-0.10854803876811889</v>
      </c>
      <c r="D88" s="9">
        <f t="shared" ref="D88:H88" si="19">(D85-D84)/D84</f>
        <v>6.228770293137046E-2</v>
      </c>
      <c r="E88" s="9">
        <f t="shared" si="19"/>
        <v>8.1122591281217307E-2</v>
      </c>
      <c r="F88" s="9">
        <f t="shared" si="19"/>
        <v>0.32038632527109262</v>
      </c>
      <c r="G88" s="9">
        <f t="shared" si="19"/>
        <v>0.32647771169529438</v>
      </c>
      <c r="H88" s="9">
        <f t="shared" si="19"/>
        <v>0.27262148494200322</v>
      </c>
      <c r="I88" s="9">
        <f t="shared" ref="I88" si="20">(I85-I84)/I84</f>
        <v>0.23237103424957467</v>
      </c>
    </row>
    <row r="89" spans="2:9" x14ac:dyDescent="0.35">
      <c r="C89" s="9">
        <f>(C86-C85)/C85</f>
        <v>-0.13583739522277413</v>
      </c>
      <c r="D89" s="9">
        <f t="shared" ref="D89:H89" si="21">(D86-D85)/D85</f>
        <v>7.540235261165891E-2</v>
      </c>
      <c r="E89" s="9">
        <f t="shared" si="21"/>
        <v>9.4605966051152734E-2</v>
      </c>
      <c r="F89" s="9">
        <f t="shared" si="21"/>
        <v>0.29086873306913846</v>
      </c>
      <c r="G89" s="9">
        <f t="shared" si="21"/>
        <v>0.29494114947019451</v>
      </c>
      <c r="H89" s="9">
        <f t="shared" si="21"/>
        <v>0.25758400116264718</v>
      </c>
      <c r="I89" s="9">
        <f t="shared" ref="I89" si="22">(I86-I85)/I85</f>
        <v>0.22458164237943473</v>
      </c>
    </row>
    <row r="91" spans="2:9" x14ac:dyDescent="0.35">
      <c r="C91" s="8">
        <f>AVERAGE(C88:C89)</f>
        <v>-0.12219271699544651</v>
      </c>
      <c r="D91" s="8">
        <f t="shared" ref="D91:I91" si="23">AVERAGE(D88:D89)</f>
        <v>6.8845027771514689E-2</v>
      </c>
      <c r="E91" s="8">
        <f t="shared" si="23"/>
        <v>8.7864278666185014E-2</v>
      </c>
      <c r="F91" s="8">
        <f t="shared" si="23"/>
        <v>0.30562752917011554</v>
      </c>
      <c r="G91" s="8">
        <f t="shared" si="23"/>
        <v>0.31070943058274447</v>
      </c>
      <c r="H91" s="8">
        <f t="shared" si="23"/>
        <v>0.26510274305232517</v>
      </c>
      <c r="I91" s="8">
        <f t="shared" si="23"/>
        <v>0.2284763383145047</v>
      </c>
    </row>
    <row r="99" spans="3:3" x14ac:dyDescent="0.35">
      <c r="C99">
        <v>214702</v>
      </c>
    </row>
    <row r="100" spans="3:3" x14ac:dyDescent="0.35">
      <c r="C100">
        <v>257526</v>
      </c>
    </row>
    <row r="101" spans="3:3" x14ac:dyDescent="0.35">
      <c r="C101">
        <v>309343</v>
      </c>
    </row>
  </sheetData>
  <mergeCells count="2">
    <mergeCell ref="B2:I2"/>
    <mergeCell ref="B44:I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Gonzalez</dc:creator>
  <cp:lastModifiedBy>Julio Gonzalez</cp:lastModifiedBy>
  <dcterms:created xsi:type="dcterms:W3CDTF">2025-10-14T19:20:11Z</dcterms:created>
  <dcterms:modified xsi:type="dcterms:W3CDTF">2025-10-16T01:42:16Z</dcterms:modified>
</cp:coreProperties>
</file>