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Proyecto Villa Union/"/>
    </mc:Choice>
  </mc:AlternateContent>
  <xr:revisionPtr revIDLastSave="32" documentId="8_{2CFE721B-5771-46BA-B9A0-3E9CD0FCA121}" xr6:coauthVersionLast="47" xr6:coauthVersionMax="47" xr10:uidLastSave="{9E1EAB80-E06A-49DA-89D2-9F420847618A}"/>
  <bookViews>
    <workbookView xWindow="-110" yWindow="-110" windowWidth="19420" windowHeight="11020" activeTab="2" xr2:uid="{BE3CB7E1-2EF3-4162-8321-94EA639A6685}"/>
  </bookViews>
  <sheets>
    <sheet name="Hoja1" sheetId="2" r:id="rId1"/>
    <sheet name="Viviendas necesarias en localid" sheetId="1" r:id="rId2"/>
    <sheet name="Hoja3" sheetId="4" r:id="rId3"/>
    <sheet name="Hoja2" sheetId="3" r:id="rId4"/>
  </sheet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4" l="1"/>
  <c r="D51" i="4"/>
  <c r="E51" i="4"/>
  <c r="F51" i="4"/>
  <c r="B51" i="4"/>
  <c r="O52" i="1"/>
  <c r="H57" i="3"/>
  <c r="H56" i="3"/>
  <c r="H55" i="3"/>
  <c r="B53" i="3"/>
  <c r="B56" i="3"/>
  <c r="C56" i="3"/>
  <c r="D56" i="3"/>
  <c r="K51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I2" i="3"/>
  <c r="J2" i="3" s="1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H58" i="3" l="1"/>
  <c r="E56" i="3"/>
  <c r="F53" i="3" s="1"/>
  <c r="C53" i="3"/>
  <c r="D53" i="3"/>
  <c r="E53" i="3"/>
</calcChain>
</file>

<file path=xl/sharedStrings.xml><?xml version="1.0" encoding="utf-8"?>
<sst xmlns="http://schemas.openxmlformats.org/spreadsheetml/2006/main" count="303" uniqueCount="86">
  <si>
    <t>NOM_LOC</t>
  </si>
  <si>
    <t>VIVTOT</t>
  </si>
  <si>
    <t>VIVPAR_HAB</t>
  </si>
  <si>
    <t>VIVPAR_DES</t>
  </si>
  <si>
    <t>VIVPAR_UT</t>
  </si>
  <si>
    <t>VPH_S_ELEC</t>
  </si>
  <si>
    <t>VPH_AGUAFV</t>
  </si>
  <si>
    <t>VPH_NODREN</t>
  </si>
  <si>
    <t>VPH_NDEAED</t>
  </si>
  <si>
    <t>% sin servicios electricidad</t>
  </si>
  <si>
    <t>% sin servicios agua</t>
  </si>
  <si>
    <t>% sin servicios drenaje</t>
  </si>
  <si>
    <t>% sin ningun servicios</t>
  </si>
  <si>
    <t>% sin servicios</t>
  </si>
  <si>
    <t>Viviendas dignas necesarias</t>
  </si>
  <si>
    <t>LAT_DECIMAL</t>
  </si>
  <si>
    <t>LON_DECIMAL</t>
  </si>
  <si>
    <t>Distancia a Villa Unión (km)</t>
  </si>
  <si>
    <t>El Tecolote</t>
  </si>
  <si>
    <t>Bonanza</t>
  </si>
  <si>
    <t>Los Cedros</t>
  </si>
  <si>
    <t>El Llorón</t>
  </si>
  <si>
    <t>Las Garrapatas [Granja Avícola]</t>
  </si>
  <si>
    <t>El Mirasol</t>
  </si>
  <si>
    <t>Los Limones</t>
  </si>
  <si>
    <t>El Zapote</t>
  </si>
  <si>
    <t>La Guanera</t>
  </si>
  <si>
    <t>El Llano</t>
  </si>
  <si>
    <t>Los Ébanos</t>
  </si>
  <si>
    <t>La Urraca Nueva</t>
  </si>
  <si>
    <t>Las Higueras del Conchi</t>
  </si>
  <si>
    <t>Lomas del Guayabo</t>
  </si>
  <si>
    <t>Armadillo</t>
  </si>
  <si>
    <t>La Amapa</t>
  </si>
  <si>
    <t>Loma Alta de los Zatarain</t>
  </si>
  <si>
    <t>El Guayabo</t>
  </si>
  <si>
    <t>Lomas de Monterrey</t>
  </si>
  <si>
    <t>Barrón</t>
  </si>
  <si>
    <t>El Habalito del Tubo</t>
  </si>
  <si>
    <t>Siqueros</t>
  </si>
  <si>
    <t>Los Gavilanes</t>
  </si>
  <si>
    <t>Cofradía (Cofradía de Leyva Solano)</t>
  </si>
  <si>
    <t>El Castillo</t>
  </si>
  <si>
    <t>Ampliación el Castillo</t>
  </si>
  <si>
    <t>Ampliación el Zapote</t>
  </si>
  <si>
    <t>El Walamo</t>
  </si>
  <si>
    <t>Villa Unión</t>
  </si>
  <si>
    <t>El Tecomate de Siqueros</t>
  </si>
  <si>
    <t>La Tuna</t>
  </si>
  <si>
    <t>San Francisquito</t>
  </si>
  <si>
    <t>El Bajío</t>
  </si>
  <si>
    <t>Escamillas</t>
  </si>
  <si>
    <t>Miravalles</t>
  </si>
  <si>
    <t>El Chilillo</t>
  </si>
  <si>
    <t>Campo Pueblo Nuevo</t>
  </si>
  <si>
    <t>El Vainillo</t>
  </si>
  <si>
    <t>El Recodo</t>
  </si>
  <si>
    <t>El Salto</t>
  </si>
  <si>
    <t>El Roble</t>
  </si>
  <si>
    <t>Palmillas</t>
  </si>
  <si>
    <t>El Aguaje de Costilla</t>
  </si>
  <si>
    <t>Mazatlán</t>
  </si>
  <si>
    <t>Fraccionamiento los Ángeles</t>
  </si>
  <si>
    <t>El Pozole</t>
  </si>
  <si>
    <t>Suma de VIVTOT</t>
  </si>
  <si>
    <t>Suma de VIVPAR_HAB</t>
  </si>
  <si>
    <t>Suma de VIVPAR_DES</t>
  </si>
  <si>
    <t>Suma de VIVPAR_UT</t>
  </si>
  <si>
    <t>Etiquetas de fila</t>
  </si>
  <si>
    <t>Total general</t>
  </si>
  <si>
    <t>(Varios elementos)</t>
  </si>
  <si>
    <t>Vivienda habitada</t>
  </si>
  <si>
    <t>Vivienda deshabitada</t>
  </si>
  <si>
    <t>Vivienda Renta</t>
  </si>
  <si>
    <t>Viviendas totales</t>
  </si>
  <si>
    <t>Vivienda sin inf.</t>
  </si>
  <si>
    <t>% vivienda habitada</t>
  </si>
  <si>
    <t>% vivienda deshabitada</t>
  </si>
  <si>
    <t>% vivienda rentada</t>
  </si>
  <si>
    <t>% vivienda sin inf</t>
  </si>
  <si>
    <t>48 localidades</t>
  </si>
  <si>
    <t>Viv. Sin agua</t>
  </si>
  <si>
    <t>Viv. Sin drenaje</t>
  </si>
  <si>
    <t>Viv. Sin los tres servicios</t>
  </si>
  <si>
    <t>Viv.dignas necesarias</t>
  </si>
  <si>
    <t>Viv. sin 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</si>
</sst>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/>
    <xf numFmtId="1" fontId="0" fillId="0" borderId="0" xfId="0" applyNumberFormat="1"/>
    <xf numFmtId="0" fontId="13" fillId="33" borderId="10" xfId="0" applyFont="1" applyFill="1" applyBorder="1"/>
    <xf numFmtId="9" fontId="13" fillId="33" borderId="1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[Viviendas necesarias en localidades cercanas a Villa Unión.xlsx]Hoja1!TablaDinámica11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Suma de VIVTOT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Hoja1!$A$2:$A$47</c:f>
              <c:strCache>
                <c:ptCount val="45"/>
                <c:pt idx="0">
                  <c:v>Ampliación el Castillo</c:v>
                </c:pt>
                <c:pt idx="1">
                  <c:v>Ampliación el Zapote</c:v>
                </c:pt>
                <c:pt idx="2">
                  <c:v>Armadillo</c:v>
                </c:pt>
                <c:pt idx="3">
                  <c:v>Barrón</c:v>
                </c:pt>
                <c:pt idx="4">
                  <c:v>Bonanza</c:v>
                </c:pt>
                <c:pt idx="5">
                  <c:v>Campo Pueblo Nuevo</c:v>
                </c:pt>
                <c:pt idx="6">
                  <c:v>Cofradía (Cofradía de Leyva Solano)</c:v>
                </c:pt>
                <c:pt idx="7">
                  <c:v>El Aguaje de Costilla</c:v>
                </c:pt>
                <c:pt idx="8">
                  <c:v>El Bajío</c:v>
                </c:pt>
                <c:pt idx="9">
                  <c:v>El Castillo</c:v>
                </c:pt>
                <c:pt idx="10">
                  <c:v>El Chilillo</c:v>
                </c:pt>
                <c:pt idx="11">
                  <c:v>El Guayabo</c:v>
                </c:pt>
                <c:pt idx="12">
                  <c:v>El Habalito del Tubo</c:v>
                </c:pt>
                <c:pt idx="13">
                  <c:v>El Llano</c:v>
                </c:pt>
                <c:pt idx="14">
                  <c:v>El Llorón</c:v>
                </c:pt>
                <c:pt idx="15">
                  <c:v>El Mirasol</c:v>
                </c:pt>
                <c:pt idx="16">
                  <c:v>El Pozole</c:v>
                </c:pt>
                <c:pt idx="17">
                  <c:v>El Recodo</c:v>
                </c:pt>
                <c:pt idx="18">
                  <c:v>El Roble</c:v>
                </c:pt>
                <c:pt idx="19">
                  <c:v>El Salto</c:v>
                </c:pt>
                <c:pt idx="20">
                  <c:v>El Tecolote</c:v>
                </c:pt>
                <c:pt idx="21">
                  <c:v>El Tecomate de Siqueros</c:v>
                </c:pt>
                <c:pt idx="22">
                  <c:v>El Vainillo</c:v>
                </c:pt>
                <c:pt idx="23">
                  <c:v>El Walamo</c:v>
                </c:pt>
                <c:pt idx="24">
                  <c:v>El Zapote</c:v>
                </c:pt>
                <c:pt idx="25">
                  <c:v>Escamillas</c:v>
                </c:pt>
                <c:pt idx="26">
                  <c:v>Fraccionamiento los Ángeles</c:v>
                </c:pt>
                <c:pt idx="27">
                  <c:v>La Amapa</c:v>
                </c:pt>
                <c:pt idx="28">
                  <c:v>La Guanera</c:v>
                </c:pt>
                <c:pt idx="29">
                  <c:v>La Tuna</c:v>
                </c:pt>
                <c:pt idx="30">
                  <c:v>La Urraca Nueva</c:v>
                </c:pt>
                <c:pt idx="31">
                  <c:v>Las Garrapatas [Granja Avícola]</c:v>
                </c:pt>
                <c:pt idx="32">
                  <c:v>Las Higueras del Conchi</c:v>
                </c:pt>
                <c:pt idx="33">
                  <c:v>Loma Alta de los Zatarain</c:v>
                </c:pt>
                <c:pt idx="34">
                  <c:v>Lomas de Monterrey</c:v>
                </c:pt>
                <c:pt idx="35">
                  <c:v>Lomas del Guayabo</c:v>
                </c:pt>
                <c:pt idx="36">
                  <c:v>Los Cedros</c:v>
                </c:pt>
                <c:pt idx="37">
                  <c:v>Los Ébanos</c:v>
                </c:pt>
                <c:pt idx="38">
                  <c:v>Los Gavilanes</c:v>
                </c:pt>
                <c:pt idx="39">
                  <c:v>Los Limones</c:v>
                </c:pt>
                <c:pt idx="40">
                  <c:v>Miravalles</c:v>
                </c:pt>
                <c:pt idx="41">
                  <c:v>Palmillas</c:v>
                </c:pt>
                <c:pt idx="42">
                  <c:v>San Francisquito</c:v>
                </c:pt>
                <c:pt idx="43">
                  <c:v>Siqueros</c:v>
                </c:pt>
                <c:pt idx="44">
                  <c:v>Villa Unión</c:v>
                </c:pt>
              </c:strCache>
            </c:strRef>
          </c:cat>
          <c:val>
            <c:numRef>
              <c:f>Hoja1!$B$2:$B$47</c:f>
              <c:numCache>
                <c:formatCode>General</c:formatCode>
                <c:ptCount val="45"/>
                <c:pt idx="0">
                  <c:v>26</c:v>
                </c:pt>
                <c:pt idx="1">
                  <c:v>78</c:v>
                </c:pt>
                <c:pt idx="2">
                  <c:v>72</c:v>
                </c:pt>
                <c:pt idx="3">
                  <c:v>737</c:v>
                </c:pt>
                <c:pt idx="4">
                  <c:v>24</c:v>
                </c:pt>
                <c:pt idx="5">
                  <c:v>57</c:v>
                </c:pt>
                <c:pt idx="6">
                  <c:v>239</c:v>
                </c:pt>
                <c:pt idx="7">
                  <c:v>77</c:v>
                </c:pt>
                <c:pt idx="8">
                  <c:v>279</c:v>
                </c:pt>
                <c:pt idx="9">
                  <c:v>842</c:v>
                </c:pt>
                <c:pt idx="10">
                  <c:v>152</c:v>
                </c:pt>
                <c:pt idx="11">
                  <c:v>145</c:v>
                </c:pt>
                <c:pt idx="12">
                  <c:v>121</c:v>
                </c:pt>
                <c:pt idx="13">
                  <c:v>5</c:v>
                </c:pt>
                <c:pt idx="14">
                  <c:v>21</c:v>
                </c:pt>
                <c:pt idx="15">
                  <c:v>10</c:v>
                </c:pt>
                <c:pt idx="16">
                  <c:v>266</c:v>
                </c:pt>
                <c:pt idx="17">
                  <c:v>359</c:v>
                </c:pt>
                <c:pt idx="18">
                  <c:v>1140</c:v>
                </c:pt>
                <c:pt idx="19">
                  <c:v>123</c:v>
                </c:pt>
                <c:pt idx="20">
                  <c:v>5</c:v>
                </c:pt>
                <c:pt idx="21">
                  <c:v>161</c:v>
                </c:pt>
                <c:pt idx="22">
                  <c:v>296</c:v>
                </c:pt>
                <c:pt idx="23">
                  <c:v>1128</c:v>
                </c:pt>
                <c:pt idx="24">
                  <c:v>59</c:v>
                </c:pt>
                <c:pt idx="25">
                  <c:v>423</c:v>
                </c:pt>
                <c:pt idx="26">
                  <c:v>4005</c:v>
                </c:pt>
                <c:pt idx="27">
                  <c:v>294</c:v>
                </c:pt>
                <c:pt idx="28">
                  <c:v>9</c:v>
                </c:pt>
                <c:pt idx="29">
                  <c:v>129</c:v>
                </c:pt>
                <c:pt idx="30">
                  <c:v>176</c:v>
                </c:pt>
                <c:pt idx="31">
                  <c:v>3</c:v>
                </c:pt>
                <c:pt idx="32">
                  <c:v>105</c:v>
                </c:pt>
                <c:pt idx="33">
                  <c:v>14</c:v>
                </c:pt>
                <c:pt idx="34">
                  <c:v>247</c:v>
                </c:pt>
                <c:pt idx="35">
                  <c:v>81</c:v>
                </c:pt>
                <c:pt idx="36">
                  <c:v>14</c:v>
                </c:pt>
                <c:pt idx="37">
                  <c:v>10</c:v>
                </c:pt>
                <c:pt idx="38">
                  <c:v>21</c:v>
                </c:pt>
                <c:pt idx="39">
                  <c:v>65</c:v>
                </c:pt>
                <c:pt idx="40">
                  <c:v>97</c:v>
                </c:pt>
                <c:pt idx="41">
                  <c:v>72</c:v>
                </c:pt>
                <c:pt idx="42">
                  <c:v>345</c:v>
                </c:pt>
                <c:pt idx="43">
                  <c:v>479</c:v>
                </c:pt>
                <c:pt idx="44">
                  <c:v>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9-4B52-953A-4146727B70DD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Suma de VIVPAR_HAB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Hoja1!$A$2:$A$47</c:f>
              <c:strCache>
                <c:ptCount val="45"/>
                <c:pt idx="0">
                  <c:v>Ampliación el Castillo</c:v>
                </c:pt>
                <c:pt idx="1">
                  <c:v>Ampliación el Zapote</c:v>
                </c:pt>
                <c:pt idx="2">
                  <c:v>Armadillo</c:v>
                </c:pt>
                <c:pt idx="3">
                  <c:v>Barrón</c:v>
                </c:pt>
                <c:pt idx="4">
                  <c:v>Bonanza</c:v>
                </c:pt>
                <c:pt idx="5">
                  <c:v>Campo Pueblo Nuevo</c:v>
                </c:pt>
                <c:pt idx="6">
                  <c:v>Cofradía (Cofradía de Leyva Solano)</c:v>
                </c:pt>
                <c:pt idx="7">
                  <c:v>El Aguaje de Costilla</c:v>
                </c:pt>
                <c:pt idx="8">
                  <c:v>El Bajío</c:v>
                </c:pt>
                <c:pt idx="9">
                  <c:v>El Castillo</c:v>
                </c:pt>
                <c:pt idx="10">
                  <c:v>El Chilillo</c:v>
                </c:pt>
                <c:pt idx="11">
                  <c:v>El Guayabo</c:v>
                </c:pt>
                <c:pt idx="12">
                  <c:v>El Habalito del Tubo</c:v>
                </c:pt>
                <c:pt idx="13">
                  <c:v>El Llano</c:v>
                </c:pt>
                <c:pt idx="14">
                  <c:v>El Llorón</c:v>
                </c:pt>
                <c:pt idx="15">
                  <c:v>El Mirasol</c:v>
                </c:pt>
                <c:pt idx="16">
                  <c:v>El Pozole</c:v>
                </c:pt>
                <c:pt idx="17">
                  <c:v>El Recodo</c:v>
                </c:pt>
                <c:pt idx="18">
                  <c:v>El Roble</c:v>
                </c:pt>
                <c:pt idx="19">
                  <c:v>El Salto</c:v>
                </c:pt>
                <c:pt idx="20">
                  <c:v>El Tecolote</c:v>
                </c:pt>
                <c:pt idx="21">
                  <c:v>El Tecomate de Siqueros</c:v>
                </c:pt>
                <c:pt idx="22">
                  <c:v>El Vainillo</c:v>
                </c:pt>
                <c:pt idx="23">
                  <c:v>El Walamo</c:v>
                </c:pt>
                <c:pt idx="24">
                  <c:v>El Zapote</c:v>
                </c:pt>
                <c:pt idx="25">
                  <c:v>Escamillas</c:v>
                </c:pt>
                <c:pt idx="26">
                  <c:v>Fraccionamiento los Ángeles</c:v>
                </c:pt>
                <c:pt idx="27">
                  <c:v>La Amapa</c:v>
                </c:pt>
                <c:pt idx="28">
                  <c:v>La Guanera</c:v>
                </c:pt>
                <c:pt idx="29">
                  <c:v>La Tuna</c:v>
                </c:pt>
                <c:pt idx="30">
                  <c:v>La Urraca Nueva</c:v>
                </c:pt>
                <c:pt idx="31">
                  <c:v>Las Garrapatas [Granja Avícola]</c:v>
                </c:pt>
                <c:pt idx="32">
                  <c:v>Las Higueras del Conchi</c:v>
                </c:pt>
                <c:pt idx="33">
                  <c:v>Loma Alta de los Zatarain</c:v>
                </c:pt>
                <c:pt idx="34">
                  <c:v>Lomas de Monterrey</c:v>
                </c:pt>
                <c:pt idx="35">
                  <c:v>Lomas del Guayabo</c:v>
                </c:pt>
                <c:pt idx="36">
                  <c:v>Los Cedros</c:v>
                </c:pt>
                <c:pt idx="37">
                  <c:v>Los Ébanos</c:v>
                </c:pt>
                <c:pt idx="38">
                  <c:v>Los Gavilanes</c:v>
                </c:pt>
                <c:pt idx="39">
                  <c:v>Los Limones</c:v>
                </c:pt>
                <c:pt idx="40">
                  <c:v>Miravalles</c:v>
                </c:pt>
                <c:pt idx="41">
                  <c:v>Palmillas</c:v>
                </c:pt>
                <c:pt idx="42">
                  <c:v>San Francisquito</c:v>
                </c:pt>
                <c:pt idx="43">
                  <c:v>Siqueros</c:v>
                </c:pt>
                <c:pt idx="44">
                  <c:v>Villa Unión</c:v>
                </c:pt>
              </c:strCache>
            </c:strRef>
          </c:cat>
          <c:val>
            <c:numRef>
              <c:f>Hoja1!$C$2:$C$47</c:f>
              <c:numCache>
                <c:formatCode>General</c:formatCode>
                <c:ptCount val="45"/>
                <c:pt idx="0">
                  <c:v>22</c:v>
                </c:pt>
                <c:pt idx="1">
                  <c:v>67</c:v>
                </c:pt>
                <c:pt idx="2">
                  <c:v>43</c:v>
                </c:pt>
                <c:pt idx="3">
                  <c:v>602</c:v>
                </c:pt>
                <c:pt idx="4">
                  <c:v>3</c:v>
                </c:pt>
                <c:pt idx="5">
                  <c:v>33</c:v>
                </c:pt>
                <c:pt idx="6">
                  <c:v>169</c:v>
                </c:pt>
                <c:pt idx="7">
                  <c:v>41</c:v>
                </c:pt>
                <c:pt idx="8">
                  <c:v>175</c:v>
                </c:pt>
                <c:pt idx="9">
                  <c:v>689</c:v>
                </c:pt>
                <c:pt idx="10">
                  <c:v>106</c:v>
                </c:pt>
                <c:pt idx="11">
                  <c:v>100</c:v>
                </c:pt>
                <c:pt idx="12">
                  <c:v>63</c:v>
                </c:pt>
                <c:pt idx="13">
                  <c:v>4</c:v>
                </c:pt>
                <c:pt idx="14">
                  <c:v>15</c:v>
                </c:pt>
                <c:pt idx="15">
                  <c:v>10</c:v>
                </c:pt>
                <c:pt idx="16">
                  <c:v>220</c:v>
                </c:pt>
                <c:pt idx="17">
                  <c:v>224</c:v>
                </c:pt>
                <c:pt idx="18">
                  <c:v>763</c:v>
                </c:pt>
                <c:pt idx="19">
                  <c:v>63</c:v>
                </c:pt>
                <c:pt idx="20">
                  <c:v>4</c:v>
                </c:pt>
                <c:pt idx="21">
                  <c:v>94</c:v>
                </c:pt>
                <c:pt idx="22">
                  <c:v>224</c:v>
                </c:pt>
                <c:pt idx="23">
                  <c:v>978</c:v>
                </c:pt>
                <c:pt idx="24">
                  <c:v>54</c:v>
                </c:pt>
                <c:pt idx="25">
                  <c:v>323</c:v>
                </c:pt>
                <c:pt idx="26">
                  <c:v>2760</c:v>
                </c:pt>
                <c:pt idx="27">
                  <c:v>228</c:v>
                </c:pt>
                <c:pt idx="28">
                  <c:v>9</c:v>
                </c:pt>
                <c:pt idx="29">
                  <c:v>86</c:v>
                </c:pt>
                <c:pt idx="30">
                  <c:v>154</c:v>
                </c:pt>
                <c:pt idx="31">
                  <c:v>3</c:v>
                </c:pt>
                <c:pt idx="32">
                  <c:v>65</c:v>
                </c:pt>
                <c:pt idx="33">
                  <c:v>9</c:v>
                </c:pt>
                <c:pt idx="34">
                  <c:v>197</c:v>
                </c:pt>
                <c:pt idx="35">
                  <c:v>48</c:v>
                </c:pt>
                <c:pt idx="36">
                  <c:v>10</c:v>
                </c:pt>
                <c:pt idx="37">
                  <c:v>4</c:v>
                </c:pt>
                <c:pt idx="38">
                  <c:v>12</c:v>
                </c:pt>
                <c:pt idx="39">
                  <c:v>34</c:v>
                </c:pt>
                <c:pt idx="40">
                  <c:v>43</c:v>
                </c:pt>
                <c:pt idx="41">
                  <c:v>45</c:v>
                </c:pt>
                <c:pt idx="42">
                  <c:v>239</c:v>
                </c:pt>
                <c:pt idx="43">
                  <c:v>326</c:v>
                </c:pt>
                <c:pt idx="44">
                  <c:v>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9-4B52-953A-4146727B70DD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Suma de VIVPAR_DES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Hoja1!$A$2:$A$47</c:f>
              <c:strCache>
                <c:ptCount val="45"/>
                <c:pt idx="0">
                  <c:v>Ampliación el Castillo</c:v>
                </c:pt>
                <c:pt idx="1">
                  <c:v>Ampliación el Zapote</c:v>
                </c:pt>
                <c:pt idx="2">
                  <c:v>Armadillo</c:v>
                </c:pt>
                <c:pt idx="3">
                  <c:v>Barrón</c:v>
                </c:pt>
                <c:pt idx="4">
                  <c:v>Bonanza</c:v>
                </c:pt>
                <c:pt idx="5">
                  <c:v>Campo Pueblo Nuevo</c:v>
                </c:pt>
                <c:pt idx="6">
                  <c:v>Cofradía (Cofradía de Leyva Solano)</c:v>
                </c:pt>
                <c:pt idx="7">
                  <c:v>El Aguaje de Costilla</c:v>
                </c:pt>
                <c:pt idx="8">
                  <c:v>El Bajío</c:v>
                </c:pt>
                <c:pt idx="9">
                  <c:v>El Castillo</c:v>
                </c:pt>
                <c:pt idx="10">
                  <c:v>El Chilillo</c:v>
                </c:pt>
                <c:pt idx="11">
                  <c:v>El Guayabo</c:v>
                </c:pt>
                <c:pt idx="12">
                  <c:v>El Habalito del Tubo</c:v>
                </c:pt>
                <c:pt idx="13">
                  <c:v>El Llano</c:v>
                </c:pt>
                <c:pt idx="14">
                  <c:v>El Llorón</c:v>
                </c:pt>
                <c:pt idx="15">
                  <c:v>El Mirasol</c:v>
                </c:pt>
                <c:pt idx="16">
                  <c:v>El Pozole</c:v>
                </c:pt>
                <c:pt idx="17">
                  <c:v>El Recodo</c:v>
                </c:pt>
                <c:pt idx="18">
                  <c:v>El Roble</c:v>
                </c:pt>
                <c:pt idx="19">
                  <c:v>El Salto</c:v>
                </c:pt>
                <c:pt idx="20">
                  <c:v>El Tecolote</c:v>
                </c:pt>
                <c:pt idx="21">
                  <c:v>El Tecomate de Siqueros</c:v>
                </c:pt>
                <c:pt idx="22">
                  <c:v>El Vainillo</c:v>
                </c:pt>
                <c:pt idx="23">
                  <c:v>El Walamo</c:v>
                </c:pt>
                <c:pt idx="24">
                  <c:v>El Zapote</c:v>
                </c:pt>
                <c:pt idx="25">
                  <c:v>Escamillas</c:v>
                </c:pt>
                <c:pt idx="26">
                  <c:v>Fraccionamiento los Ángeles</c:v>
                </c:pt>
                <c:pt idx="27">
                  <c:v>La Amapa</c:v>
                </c:pt>
                <c:pt idx="28">
                  <c:v>La Guanera</c:v>
                </c:pt>
                <c:pt idx="29">
                  <c:v>La Tuna</c:v>
                </c:pt>
                <c:pt idx="30">
                  <c:v>La Urraca Nueva</c:v>
                </c:pt>
                <c:pt idx="31">
                  <c:v>Las Garrapatas [Granja Avícola]</c:v>
                </c:pt>
                <c:pt idx="32">
                  <c:v>Las Higueras del Conchi</c:v>
                </c:pt>
                <c:pt idx="33">
                  <c:v>Loma Alta de los Zatarain</c:v>
                </c:pt>
                <c:pt idx="34">
                  <c:v>Lomas de Monterrey</c:v>
                </c:pt>
                <c:pt idx="35">
                  <c:v>Lomas del Guayabo</c:v>
                </c:pt>
                <c:pt idx="36">
                  <c:v>Los Cedros</c:v>
                </c:pt>
                <c:pt idx="37">
                  <c:v>Los Ébanos</c:v>
                </c:pt>
                <c:pt idx="38">
                  <c:v>Los Gavilanes</c:v>
                </c:pt>
                <c:pt idx="39">
                  <c:v>Los Limones</c:v>
                </c:pt>
                <c:pt idx="40">
                  <c:v>Miravalles</c:v>
                </c:pt>
                <c:pt idx="41">
                  <c:v>Palmillas</c:v>
                </c:pt>
                <c:pt idx="42">
                  <c:v>San Francisquito</c:v>
                </c:pt>
                <c:pt idx="43">
                  <c:v>Siqueros</c:v>
                </c:pt>
                <c:pt idx="44">
                  <c:v>Villa Unión</c:v>
                </c:pt>
              </c:strCache>
            </c:strRef>
          </c:cat>
          <c:val>
            <c:numRef>
              <c:f>Hoja1!$D$2:$D$47</c:f>
              <c:numCache>
                <c:formatCode>General</c:formatCode>
                <c:ptCount val="45"/>
                <c:pt idx="0">
                  <c:v>3</c:v>
                </c:pt>
                <c:pt idx="1">
                  <c:v>10</c:v>
                </c:pt>
                <c:pt idx="2">
                  <c:v>18</c:v>
                </c:pt>
                <c:pt idx="3">
                  <c:v>127</c:v>
                </c:pt>
                <c:pt idx="4">
                  <c:v>17</c:v>
                </c:pt>
                <c:pt idx="5">
                  <c:v>15</c:v>
                </c:pt>
                <c:pt idx="6">
                  <c:v>42</c:v>
                </c:pt>
                <c:pt idx="7">
                  <c:v>33</c:v>
                </c:pt>
                <c:pt idx="8">
                  <c:v>56</c:v>
                </c:pt>
                <c:pt idx="9">
                  <c:v>113</c:v>
                </c:pt>
                <c:pt idx="10">
                  <c:v>42</c:v>
                </c:pt>
                <c:pt idx="11">
                  <c:v>43</c:v>
                </c:pt>
                <c:pt idx="12">
                  <c:v>38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26</c:v>
                </c:pt>
                <c:pt idx="17">
                  <c:v>88</c:v>
                </c:pt>
                <c:pt idx="18">
                  <c:v>279</c:v>
                </c:pt>
                <c:pt idx="19">
                  <c:v>47</c:v>
                </c:pt>
                <c:pt idx="20">
                  <c:v>0</c:v>
                </c:pt>
                <c:pt idx="21">
                  <c:v>47</c:v>
                </c:pt>
                <c:pt idx="22">
                  <c:v>58</c:v>
                </c:pt>
                <c:pt idx="23">
                  <c:v>117</c:v>
                </c:pt>
                <c:pt idx="24">
                  <c:v>5</c:v>
                </c:pt>
                <c:pt idx="25">
                  <c:v>50</c:v>
                </c:pt>
                <c:pt idx="26">
                  <c:v>1122</c:v>
                </c:pt>
                <c:pt idx="27">
                  <c:v>44</c:v>
                </c:pt>
                <c:pt idx="28">
                  <c:v>0</c:v>
                </c:pt>
                <c:pt idx="29">
                  <c:v>27</c:v>
                </c:pt>
                <c:pt idx="30">
                  <c:v>19</c:v>
                </c:pt>
                <c:pt idx="31">
                  <c:v>0</c:v>
                </c:pt>
                <c:pt idx="32">
                  <c:v>26</c:v>
                </c:pt>
                <c:pt idx="33">
                  <c:v>3</c:v>
                </c:pt>
                <c:pt idx="34">
                  <c:v>39</c:v>
                </c:pt>
                <c:pt idx="35">
                  <c:v>30</c:v>
                </c:pt>
                <c:pt idx="36">
                  <c:v>2</c:v>
                </c:pt>
                <c:pt idx="37">
                  <c:v>5</c:v>
                </c:pt>
                <c:pt idx="38">
                  <c:v>8</c:v>
                </c:pt>
                <c:pt idx="39">
                  <c:v>19</c:v>
                </c:pt>
                <c:pt idx="40">
                  <c:v>45</c:v>
                </c:pt>
                <c:pt idx="41">
                  <c:v>24</c:v>
                </c:pt>
                <c:pt idx="42">
                  <c:v>84</c:v>
                </c:pt>
                <c:pt idx="43">
                  <c:v>102</c:v>
                </c:pt>
                <c:pt idx="4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9-4B52-953A-4146727B70DD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Suma de VIVPAR_UT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Hoja1!$A$2:$A$47</c:f>
              <c:strCache>
                <c:ptCount val="45"/>
                <c:pt idx="0">
                  <c:v>Ampliación el Castillo</c:v>
                </c:pt>
                <c:pt idx="1">
                  <c:v>Ampliación el Zapote</c:v>
                </c:pt>
                <c:pt idx="2">
                  <c:v>Armadillo</c:v>
                </c:pt>
                <c:pt idx="3">
                  <c:v>Barrón</c:v>
                </c:pt>
                <c:pt idx="4">
                  <c:v>Bonanza</c:v>
                </c:pt>
                <c:pt idx="5">
                  <c:v>Campo Pueblo Nuevo</c:v>
                </c:pt>
                <c:pt idx="6">
                  <c:v>Cofradía (Cofradía de Leyva Solano)</c:v>
                </c:pt>
                <c:pt idx="7">
                  <c:v>El Aguaje de Costilla</c:v>
                </c:pt>
                <c:pt idx="8">
                  <c:v>El Bajío</c:v>
                </c:pt>
                <c:pt idx="9">
                  <c:v>El Castillo</c:v>
                </c:pt>
                <c:pt idx="10">
                  <c:v>El Chilillo</c:v>
                </c:pt>
                <c:pt idx="11">
                  <c:v>El Guayabo</c:v>
                </c:pt>
                <c:pt idx="12">
                  <c:v>El Habalito del Tubo</c:v>
                </c:pt>
                <c:pt idx="13">
                  <c:v>El Llano</c:v>
                </c:pt>
                <c:pt idx="14">
                  <c:v>El Llorón</c:v>
                </c:pt>
                <c:pt idx="15">
                  <c:v>El Mirasol</c:v>
                </c:pt>
                <c:pt idx="16">
                  <c:v>El Pozole</c:v>
                </c:pt>
                <c:pt idx="17">
                  <c:v>El Recodo</c:v>
                </c:pt>
                <c:pt idx="18">
                  <c:v>El Roble</c:v>
                </c:pt>
                <c:pt idx="19">
                  <c:v>El Salto</c:v>
                </c:pt>
                <c:pt idx="20">
                  <c:v>El Tecolote</c:v>
                </c:pt>
                <c:pt idx="21">
                  <c:v>El Tecomate de Siqueros</c:v>
                </c:pt>
                <c:pt idx="22">
                  <c:v>El Vainillo</c:v>
                </c:pt>
                <c:pt idx="23">
                  <c:v>El Walamo</c:v>
                </c:pt>
                <c:pt idx="24">
                  <c:v>El Zapote</c:v>
                </c:pt>
                <c:pt idx="25">
                  <c:v>Escamillas</c:v>
                </c:pt>
                <c:pt idx="26">
                  <c:v>Fraccionamiento los Ángeles</c:v>
                </c:pt>
                <c:pt idx="27">
                  <c:v>La Amapa</c:v>
                </c:pt>
                <c:pt idx="28">
                  <c:v>La Guanera</c:v>
                </c:pt>
                <c:pt idx="29">
                  <c:v>La Tuna</c:v>
                </c:pt>
                <c:pt idx="30">
                  <c:v>La Urraca Nueva</c:v>
                </c:pt>
                <c:pt idx="31">
                  <c:v>Las Garrapatas [Granja Avícola]</c:v>
                </c:pt>
                <c:pt idx="32">
                  <c:v>Las Higueras del Conchi</c:v>
                </c:pt>
                <c:pt idx="33">
                  <c:v>Loma Alta de los Zatarain</c:v>
                </c:pt>
                <c:pt idx="34">
                  <c:v>Lomas de Monterrey</c:v>
                </c:pt>
                <c:pt idx="35">
                  <c:v>Lomas del Guayabo</c:v>
                </c:pt>
                <c:pt idx="36">
                  <c:v>Los Cedros</c:v>
                </c:pt>
                <c:pt idx="37">
                  <c:v>Los Ébanos</c:v>
                </c:pt>
                <c:pt idx="38">
                  <c:v>Los Gavilanes</c:v>
                </c:pt>
                <c:pt idx="39">
                  <c:v>Los Limones</c:v>
                </c:pt>
                <c:pt idx="40">
                  <c:v>Miravalles</c:v>
                </c:pt>
                <c:pt idx="41">
                  <c:v>Palmillas</c:v>
                </c:pt>
                <c:pt idx="42">
                  <c:v>San Francisquito</c:v>
                </c:pt>
                <c:pt idx="43">
                  <c:v>Siqueros</c:v>
                </c:pt>
                <c:pt idx="44">
                  <c:v>Villa Unión</c:v>
                </c:pt>
              </c:strCache>
            </c:strRef>
          </c:cat>
          <c:val>
            <c:numRef>
              <c:f>Hoja1!$E$2:$E$47</c:f>
              <c:numCache>
                <c:formatCode>General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8</c:v>
                </c:pt>
                <c:pt idx="4">
                  <c:v>1</c:v>
                </c:pt>
                <c:pt idx="5">
                  <c:v>9</c:v>
                </c:pt>
                <c:pt idx="6">
                  <c:v>28</c:v>
                </c:pt>
                <c:pt idx="7">
                  <c:v>3</c:v>
                </c:pt>
                <c:pt idx="8">
                  <c:v>44</c:v>
                </c:pt>
                <c:pt idx="9">
                  <c:v>30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18</c:v>
                </c:pt>
                <c:pt idx="17">
                  <c:v>47</c:v>
                </c:pt>
                <c:pt idx="18">
                  <c:v>97</c:v>
                </c:pt>
                <c:pt idx="19">
                  <c:v>13</c:v>
                </c:pt>
                <c:pt idx="20">
                  <c:v>1</c:v>
                </c:pt>
                <c:pt idx="21">
                  <c:v>20</c:v>
                </c:pt>
                <c:pt idx="22">
                  <c:v>14</c:v>
                </c:pt>
                <c:pt idx="23">
                  <c:v>32</c:v>
                </c:pt>
                <c:pt idx="24">
                  <c:v>0</c:v>
                </c:pt>
                <c:pt idx="25">
                  <c:v>50</c:v>
                </c:pt>
                <c:pt idx="26">
                  <c:v>113</c:v>
                </c:pt>
                <c:pt idx="27">
                  <c:v>14</c:v>
                </c:pt>
                <c:pt idx="28">
                  <c:v>0</c:v>
                </c:pt>
                <c:pt idx="29">
                  <c:v>16</c:v>
                </c:pt>
                <c:pt idx="30">
                  <c:v>3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11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11</c:v>
                </c:pt>
                <c:pt idx="40">
                  <c:v>9</c:v>
                </c:pt>
                <c:pt idx="41">
                  <c:v>3</c:v>
                </c:pt>
                <c:pt idx="42">
                  <c:v>22</c:v>
                </c:pt>
                <c:pt idx="43">
                  <c:v>51</c:v>
                </c:pt>
                <c:pt idx="4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9-4B52-953A-4146727B7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585456"/>
        <c:axId val="900596496"/>
      </c:barChart>
      <c:catAx>
        <c:axId val="90058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596496"/>
        <c:crosses val="autoZero"/>
        <c:auto val="1"/>
        <c:lblAlgn val="ctr"/>
        <c:lblOffset val="100"/>
        <c:noMultiLvlLbl val="0"/>
      </c:catAx>
      <c:valAx>
        <c:axId val="90059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58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[Viviendas necesarias en localidades cercanas a Villa Unión.xlsx]Hoja2!TablaDinámica12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Hoja2!$O$3</c:f>
              <c:strCache>
                <c:ptCount val="1"/>
                <c:pt idx="0">
                  <c:v>Suma de VIVTOT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Hoja2!$N$4:$N$30</c:f>
              <c:strCache>
                <c:ptCount val="26"/>
                <c:pt idx="0">
                  <c:v>Ampliación el Castillo</c:v>
                </c:pt>
                <c:pt idx="1">
                  <c:v>Ampliación el Zapote</c:v>
                </c:pt>
                <c:pt idx="2">
                  <c:v>Barrón</c:v>
                </c:pt>
                <c:pt idx="3">
                  <c:v>Bonanza</c:v>
                </c:pt>
                <c:pt idx="4">
                  <c:v>Campo Pueblo Nuevo</c:v>
                </c:pt>
                <c:pt idx="5">
                  <c:v>El Aguaje de Costilla</c:v>
                </c:pt>
                <c:pt idx="6">
                  <c:v>El Guayabo</c:v>
                </c:pt>
                <c:pt idx="7">
                  <c:v>El Habalito del Tubo</c:v>
                </c:pt>
                <c:pt idx="8">
                  <c:v>El Llorón</c:v>
                </c:pt>
                <c:pt idx="9">
                  <c:v>El Pozole</c:v>
                </c:pt>
                <c:pt idx="10">
                  <c:v>El Roble</c:v>
                </c:pt>
                <c:pt idx="11">
                  <c:v>El Vainillo</c:v>
                </c:pt>
                <c:pt idx="12">
                  <c:v>El Walamo</c:v>
                </c:pt>
                <c:pt idx="13">
                  <c:v>El Zapote</c:v>
                </c:pt>
                <c:pt idx="14">
                  <c:v>Escamillas</c:v>
                </c:pt>
                <c:pt idx="15">
                  <c:v>La Guanera</c:v>
                </c:pt>
                <c:pt idx="16">
                  <c:v>La Tuna</c:v>
                </c:pt>
                <c:pt idx="17">
                  <c:v>La Urraca Nueva</c:v>
                </c:pt>
                <c:pt idx="18">
                  <c:v>Las Garrapatas [Granja Avícola]</c:v>
                </c:pt>
                <c:pt idx="19">
                  <c:v>Lomas de Monterrey</c:v>
                </c:pt>
                <c:pt idx="20">
                  <c:v>Lomas del Guayabo</c:v>
                </c:pt>
                <c:pt idx="21">
                  <c:v>Los Ébanos</c:v>
                </c:pt>
                <c:pt idx="22">
                  <c:v>Los Gavilanes</c:v>
                </c:pt>
                <c:pt idx="23">
                  <c:v>Los Limones</c:v>
                </c:pt>
                <c:pt idx="24">
                  <c:v>San Francisquito</c:v>
                </c:pt>
                <c:pt idx="25">
                  <c:v>Villa Unión</c:v>
                </c:pt>
              </c:strCache>
            </c:strRef>
          </c:cat>
          <c:val>
            <c:numRef>
              <c:f>Hoja2!$O$4:$O$30</c:f>
              <c:numCache>
                <c:formatCode>General</c:formatCode>
                <c:ptCount val="26"/>
                <c:pt idx="0">
                  <c:v>26</c:v>
                </c:pt>
                <c:pt idx="1">
                  <c:v>78</c:v>
                </c:pt>
                <c:pt idx="2">
                  <c:v>737</c:v>
                </c:pt>
                <c:pt idx="3">
                  <c:v>24</c:v>
                </c:pt>
                <c:pt idx="4">
                  <c:v>57</c:v>
                </c:pt>
                <c:pt idx="5">
                  <c:v>77</c:v>
                </c:pt>
                <c:pt idx="6">
                  <c:v>145</c:v>
                </c:pt>
                <c:pt idx="7">
                  <c:v>121</c:v>
                </c:pt>
                <c:pt idx="8">
                  <c:v>21</c:v>
                </c:pt>
                <c:pt idx="9">
                  <c:v>133</c:v>
                </c:pt>
                <c:pt idx="10">
                  <c:v>1140</c:v>
                </c:pt>
                <c:pt idx="11">
                  <c:v>296</c:v>
                </c:pt>
                <c:pt idx="12">
                  <c:v>1128</c:v>
                </c:pt>
                <c:pt idx="13">
                  <c:v>59</c:v>
                </c:pt>
                <c:pt idx="14">
                  <c:v>423</c:v>
                </c:pt>
                <c:pt idx="15">
                  <c:v>9</c:v>
                </c:pt>
                <c:pt idx="16">
                  <c:v>129</c:v>
                </c:pt>
                <c:pt idx="17">
                  <c:v>176</c:v>
                </c:pt>
                <c:pt idx="18">
                  <c:v>3</c:v>
                </c:pt>
                <c:pt idx="19">
                  <c:v>247</c:v>
                </c:pt>
                <c:pt idx="20">
                  <c:v>81</c:v>
                </c:pt>
                <c:pt idx="21">
                  <c:v>10</c:v>
                </c:pt>
                <c:pt idx="22">
                  <c:v>21</c:v>
                </c:pt>
                <c:pt idx="23">
                  <c:v>65</c:v>
                </c:pt>
                <c:pt idx="24">
                  <c:v>345</c:v>
                </c:pt>
                <c:pt idx="25">
                  <c:v>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F-4737-814A-D76D012E9004}"/>
            </c:ext>
          </c:extLst>
        </c:ser>
        <c:ser>
          <c:idx val="1"/>
          <c:order val="1"/>
          <c:tx>
            <c:strRef>
              <c:f>Hoja2!$P$3</c:f>
              <c:strCache>
                <c:ptCount val="1"/>
                <c:pt idx="0">
                  <c:v>Suma de VIVPAR_HAB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Hoja2!$N$4:$N$30</c:f>
              <c:strCache>
                <c:ptCount val="26"/>
                <c:pt idx="0">
                  <c:v>Ampliación el Castillo</c:v>
                </c:pt>
                <c:pt idx="1">
                  <c:v>Ampliación el Zapote</c:v>
                </c:pt>
                <c:pt idx="2">
                  <c:v>Barrón</c:v>
                </c:pt>
                <c:pt idx="3">
                  <c:v>Bonanza</c:v>
                </c:pt>
                <c:pt idx="4">
                  <c:v>Campo Pueblo Nuevo</c:v>
                </c:pt>
                <c:pt idx="5">
                  <c:v>El Aguaje de Costilla</c:v>
                </c:pt>
                <c:pt idx="6">
                  <c:v>El Guayabo</c:v>
                </c:pt>
                <c:pt idx="7">
                  <c:v>El Habalito del Tubo</c:v>
                </c:pt>
                <c:pt idx="8">
                  <c:v>El Llorón</c:v>
                </c:pt>
                <c:pt idx="9">
                  <c:v>El Pozole</c:v>
                </c:pt>
                <c:pt idx="10">
                  <c:v>El Roble</c:v>
                </c:pt>
                <c:pt idx="11">
                  <c:v>El Vainillo</c:v>
                </c:pt>
                <c:pt idx="12">
                  <c:v>El Walamo</c:v>
                </c:pt>
                <c:pt idx="13">
                  <c:v>El Zapote</c:v>
                </c:pt>
                <c:pt idx="14">
                  <c:v>Escamillas</c:v>
                </c:pt>
                <c:pt idx="15">
                  <c:v>La Guanera</c:v>
                </c:pt>
                <c:pt idx="16">
                  <c:v>La Tuna</c:v>
                </c:pt>
                <c:pt idx="17">
                  <c:v>La Urraca Nueva</c:v>
                </c:pt>
                <c:pt idx="18">
                  <c:v>Las Garrapatas [Granja Avícola]</c:v>
                </c:pt>
                <c:pt idx="19">
                  <c:v>Lomas de Monterrey</c:v>
                </c:pt>
                <c:pt idx="20">
                  <c:v>Lomas del Guayabo</c:v>
                </c:pt>
                <c:pt idx="21">
                  <c:v>Los Ébanos</c:v>
                </c:pt>
                <c:pt idx="22">
                  <c:v>Los Gavilanes</c:v>
                </c:pt>
                <c:pt idx="23">
                  <c:v>Los Limones</c:v>
                </c:pt>
                <c:pt idx="24">
                  <c:v>San Francisquito</c:v>
                </c:pt>
                <c:pt idx="25">
                  <c:v>Villa Unión</c:v>
                </c:pt>
              </c:strCache>
            </c:strRef>
          </c:cat>
          <c:val>
            <c:numRef>
              <c:f>Hoja2!$P$4:$P$30</c:f>
              <c:numCache>
                <c:formatCode>General</c:formatCode>
                <c:ptCount val="26"/>
                <c:pt idx="0">
                  <c:v>22</c:v>
                </c:pt>
                <c:pt idx="1">
                  <c:v>67</c:v>
                </c:pt>
                <c:pt idx="2">
                  <c:v>602</c:v>
                </c:pt>
                <c:pt idx="3">
                  <c:v>3</c:v>
                </c:pt>
                <c:pt idx="4">
                  <c:v>33</c:v>
                </c:pt>
                <c:pt idx="5">
                  <c:v>41</c:v>
                </c:pt>
                <c:pt idx="6">
                  <c:v>100</c:v>
                </c:pt>
                <c:pt idx="7">
                  <c:v>63</c:v>
                </c:pt>
                <c:pt idx="8">
                  <c:v>15</c:v>
                </c:pt>
                <c:pt idx="9">
                  <c:v>110</c:v>
                </c:pt>
                <c:pt idx="10">
                  <c:v>763</c:v>
                </c:pt>
                <c:pt idx="11">
                  <c:v>224</c:v>
                </c:pt>
                <c:pt idx="12">
                  <c:v>978</c:v>
                </c:pt>
                <c:pt idx="13">
                  <c:v>54</c:v>
                </c:pt>
                <c:pt idx="14">
                  <c:v>323</c:v>
                </c:pt>
                <c:pt idx="15">
                  <c:v>9</c:v>
                </c:pt>
                <c:pt idx="16">
                  <c:v>86</c:v>
                </c:pt>
                <c:pt idx="17">
                  <c:v>154</c:v>
                </c:pt>
                <c:pt idx="18">
                  <c:v>3</c:v>
                </c:pt>
                <c:pt idx="19">
                  <c:v>197</c:v>
                </c:pt>
                <c:pt idx="20">
                  <c:v>48</c:v>
                </c:pt>
                <c:pt idx="21">
                  <c:v>4</c:v>
                </c:pt>
                <c:pt idx="22">
                  <c:v>12</c:v>
                </c:pt>
                <c:pt idx="23">
                  <c:v>34</c:v>
                </c:pt>
                <c:pt idx="24">
                  <c:v>239</c:v>
                </c:pt>
                <c:pt idx="25">
                  <c:v>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8F-4737-814A-D76D012E9004}"/>
            </c:ext>
          </c:extLst>
        </c:ser>
        <c:ser>
          <c:idx val="2"/>
          <c:order val="2"/>
          <c:tx>
            <c:strRef>
              <c:f>Hoja2!$Q$3</c:f>
              <c:strCache>
                <c:ptCount val="1"/>
                <c:pt idx="0">
                  <c:v>Suma de VIVPAR_DES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Hoja2!$N$4:$N$30</c:f>
              <c:strCache>
                <c:ptCount val="26"/>
                <c:pt idx="0">
                  <c:v>Ampliación el Castillo</c:v>
                </c:pt>
                <c:pt idx="1">
                  <c:v>Ampliación el Zapote</c:v>
                </c:pt>
                <c:pt idx="2">
                  <c:v>Barrón</c:v>
                </c:pt>
                <c:pt idx="3">
                  <c:v>Bonanza</c:v>
                </c:pt>
                <c:pt idx="4">
                  <c:v>Campo Pueblo Nuevo</c:v>
                </c:pt>
                <c:pt idx="5">
                  <c:v>El Aguaje de Costilla</c:v>
                </c:pt>
                <c:pt idx="6">
                  <c:v>El Guayabo</c:v>
                </c:pt>
                <c:pt idx="7">
                  <c:v>El Habalito del Tubo</c:v>
                </c:pt>
                <c:pt idx="8">
                  <c:v>El Llorón</c:v>
                </c:pt>
                <c:pt idx="9">
                  <c:v>El Pozole</c:v>
                </c:pt>
                <c:pt idx="10">
                  <c:v>El Roble</c:v>
                </c:pt>
                <c:pt idx="11">
                  <c:v>El Vainillo</c:v>
                </c:pt>
                <c:pt idx="12">
                  <c:v>El Walamo</c:v>
                </c:pt>
                <c:pt idx="13">
                  <c:v>El Zapote</c:v>
                </c:pt>
                <c:pt idx="14">
                  <c:v>Escamillas</c:v>
                </c:pt>
                <c:pt idx="15">
                  <c:v>La Guanera</c:v>
                </c:pt>
                <c:pt idx="16">
                  <c:v>La Tuna</c:v>
                </c:pt>
                <c:pt idx="17">
                  <c:v>La Urraca Nueva</c:v>
                </c:pt>
                <c:pt idx="18">
                  <c:v>Las Garrapatas [Granja Avícola]</c:v>
                </c:pt>
                <c:pt idx="19">
                  <c:v>Lomas de Monterrey</c:v>
                </c:pt>
                <c:pt idx="20">
                  <c:v>Lomas del Guayabo</c:v>
                </c:pt>
                <c:pt idx="21">
                  <c:v>Los Ébanos</c:v>
                </c:pt>
                <c:pt idx="22">
                  <c:v>Los Gavilanes</c:v>
                </c:pt>
                <c:pt idx="23">
                  <c:v>Los Limones</c:v>
                </c:pt>
                <c:pt idx="24">
                  <c:v>San Francisquito</c:v>
                </c:pt>
                <c:pt idx="25">
                  <c:v>Villa Unión</c:v>
                </c:pt>
              </c:strCache>
            </c:strRef>
          </c:cat>
          <c:val>
            <c:numRef>
              <c:f>Hoja2!$Q$4:$Q$30</c:f>
              <c:numCache>
                <c:formatCode>General</c:formatCode>
                <c:ptCount val="26"/>
                <c:pt idx="0">
                  <c:v>3</c:v>
                </c:pt>
                <c:pt idx="1">
                  <c:v>10</c:v>
                </c:pt>
                <c:pt idx="2">
                  <c:v>127</c:v>
                </c:pt>
                <c:pt idx="3">
                  <c:v>17</c:v>
                </c:pt>
                <c:pt idx="4">
                  <c:v>15</c:v>
                </c:pt>
                <c:pt idx="5">
                  <c:v>33</c:v>
                </c:pt>
                <c:pt idx="6">
                  <c:v>43</c:v>
                </c:pt>
                <c:pt idx="7">
                  <c:v>38</c:v>
                </c:pt>
                <c:pt idx="8">
                  <c:v>3</c:v>
                </c:pt>
                <c:pt idx="9">
                  <c:v>13</c:v>
                </c:pt>
                <c:pt idx="10">
                  <c:v>279</c:v>
                </c:pt>
                <c:pt idx="11">
                  <c:v>58</c:v>
                </c:pt>
                <c:pt idx="12">
                  <c:v>117</c:v>
                </c:pt>
                <c:pt idx="13">
                  <c:v>5</c:v>
                </c:pt>
                <c:pt idx="14">
                  <c:v>50</c:v>
                </c:pt>
                <c:pt idx="15">
                  <c:v>0</c:v>
                </c:pt>
                <c:pt idx="16">
                  <c:v>27</c:v>
                </c:pt>
                <c:pt idx="17">
                  <c:v>19</c:v>
                </c:pt>
                <c:pt idx="18">
                  <c:v>0</c:v>
                </c:pt>
                <c:pt idx="19">
                  <c:v>39</c:v>
                </c:pt>
                <c:pt idx="20">
                  <c:v>30</c:v>
                </c:pt>
                <c:pt idx="21">
                  <c:v>5</c:v>
                </c:pt>
                <c:pt idx="22">
                  <c:v>8</c:v>
                </c:pt>
                <c:pt idx="23">
                  <c:v>19</c:v>
                </c:pt>
                <c:pt idx="24">
                  <c:v>84</c:v>
                </c:pt>
                <c:pt idx="25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8F-4737-814A-D76D012E9004}"/>
            </c:ext>
          </c:extLst>
        </c:ser>
        <c:ser>
          <c:idx val="3"/>
          <c:order val="3"/>
          <c:tx>
            <c:strRef>
              <c:f>Hoja2!$R$3</c:f>
              <c:strCache>
                <c:ptCount val="1"/>
                <c:pt idx="0">
                  <c:v>Suma de VIVPAR_UT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Hoja2!$N$4:$N$30</c:f>
              <c:strCache>
                <c:ptCount val="26"/>
                <c:pt idx="0">
                  <c:v>Ampliación el Castillo</c:v>
                </c:pt>
                <c:pt idx="1">
                  <c:v>Ampliación el Zapote</c:v>
                </c:pt>
                <c:pt idx="2">
                  <c:v>Barrón</c:v>
                </c:pt>
                <c:pt idx="3">
                  <c:v>Bonanza</c:v>
                </c:pt>
                <c:pt idx="4">
                  <c:v>Campo Pueblo Nuevo</c:v>
                </c:pt>
                <c:pt idx="5">
                  <c:v>El Aguaje de Costilla</c:v>
                </c:pt>
                <c:pt idx="6">
                  <c:v>El Guayabo</c:v>
                </c:pt>
                <c:pt idx="7">
                  <c:v>El Habalito del Tubo</c:v>
                </c:pt>
                <c:pt idx="8">
                  <c:v>El Llorón</c:v>
                </c:pt>
                <c:pt idx="9">
                  <c:v>El Pozole</c:v>
                </c:pt>
                <c:pt idx="10">
                  <c:v>El Roble</c:v>
                </c:pt>
                <c:pt idx="11">
                  <c:v>El Vainillo</c:v>
                </c:pt>
                <c:pt idx="12">
                  <c:v>El Walamo</c:v>
                </c:pt>
                <c:pt idx="13">
                  <c:v>El Zapote</c:v>
                </c:pt>
                <c:pt idx="14">
                  <c:v>Escamillas</c:v>
                </c:pt>
                <c:pt idx="15">
                  <c:v>La Guanera</c:v>
                </c:pt>
                <c:pt idx="16">
                  <c:v>La Tuna</c:v>
                </c:pt>
                <c:pt idx="17">
                  <c:v>La Urraca Nueva</c:v>
                </c:pt>
                <c:pt idx="18">
                  <c:v>Las Garrapatas [Granja Avícola]</c:v>
                </c:pt>
                <c:pt idx="19">
                  <c:v>Lomas de Monterrey</c:v>
                </c:pt>
                <c:pt idx="20">
                  <c:v>Lomas del Guayabo</c:v>
                </c:pt>
                <c:pt idx="21">
                  <c:v>Los Ébanos</c:v>
                </c:pt>
                <c:pt idx="22">
                  <c:v>Los Gavilanes</c:v>
                </c:pt>
                <c:pt idx="23">
                  <c:v>Los Limones</c:v>
                </c:pt>
                <c:pt idx="24">
                  <c:v>San Francisquito</c:v>
                </c:pt>
                <c:pt idx="25">
                  <c:v>Villa Unión</c:v>
                </c:pt>
              </c:strCache>
            </c:strRef>
          </c:cat>
          <c:val>
            <c:numRef>
              <c:f>Hoja2!$R$4:$R$30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9</c:v>
                </c:pt>
                <c:pt idx="5">
                  <c:v>3</c:v>
                </c:pt>
                <c:pt idx="6">
                  <c:v>1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97</c:v>
                </c:pt>
                <c:pt idx="11">
                  <c:v>14</c:v>
                </c:pt>
                <c:pt idx="12">
                  <c:v>32</c:v>
                </c:pt>
                <c:pt idx="13">
                  <c:v>0</c:v>
                </c:pt>
                <c:pt idx="14">
                  <c:v>50</c:v>
                </c:pt>
                <c:pt idx="15">
                  <c:v>0</c:v>
                </c:pt>
                <c:pt idx="16">
                  <c:v>16</c:v>
                </c:pt>
                <c:pt idx="17">
                  <c:v>3</c:v>
                </c:pt>
                <c:pt idx="18">
                  <c:v>0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11</c:v>
                </c:pt>
                <c:pt idx="24">
                  <c:v>22</c:v>
                </c:pt>
                <c:pt idx="2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8F-4737-814A-D76D012E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624816"/>
        <c:axId val="900629616"/>
      </c:barChart>
      <c:catAx>
        <c:axId val="9006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29616"/>
        <c:crosses val="autoZero"/>
        <c:auto val="1"/>
        <c:lblAlgn val="ctr"/>
        <c:lblOffset val="100"/>
        <c:noMultiLvlLbl val="0"/>
      </c:catAx>
      <c:valAx>
        <c:axId val="90062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2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54-45B5-BC6C-27C6965D41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54-45B5-BC6C-27C6965D41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54-45B5-BC6C-27C6965D41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54-45B5-BC6C-27C6965D41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Hoja2!$C$52:$F$52</c:f>
              <c:strCache>
                <c:ptCount val="4"/>
                <c:pt idx="0">
                  <c:v>% vivienda habitada</c:v>
                </c:pt>
                <c:pt idx="1">
                  <c:v>% vivienda deshabitada</c:v>
                </c:pt>
                <c:pt idx="2">
                  <c:v>% vivienda rentada</c:v>
                </c:pt>
                <c:pt idx="3">
                  <c:v>% vivienda sin inf</c:v>
                </c:pt>
              </c:strCache>
            </c:strRef>
          </c:cat>
          <c:val>
            <c:numRef>
              <c:f>Hoja2!$C$53:$F$53</c:f>
              <c:numCache>
                <c:formatCode>0%</c:formatCode>
                <c:ptCount val="4"/>
                <c:pt idx="0">
                  <c:v>0.76673319757260305</c:v>
                </c:pt>
                <c:pt idx="1">
                  <c:v>0.14474716140222829</c:v>
                </c:pt>
                <c:pt idx="2">
                  <c:v>7.135359373167173E-2</c:v>
                </c:pt>
                <c:pt idx="3">
                  <c:v>1.7166047293496859E-2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B-413D-A281-36A1E3ED3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488372</xdr:colOff>
      <xdr:row>8</xdr:row>
      <xdr:rowOff>134504</xdr:rowOff>
    </xdr:from>
    <xdr:to>
      <xdr:col>22</xdr:col>
      <xdr:colOff>-1</xdr:colOff>
      <xdr:row>38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281285-30F4-9CE9-8084-B7372F13F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1200150</xdr:colOff>
      <xdr:row>2</xdr:row>
      <xdr:rowOff>31750</xdr:rowOff>
    </xdr:from>
    <xdr:to>
      <xdr:col>19</xdr:col>
      <xdr:colOff>25400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E6B68F-CF43-1C51-76DE-F1F72DF9F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930275</xdr:colOff>
      <xdr:row>50</xdr:row>
      <xdr:rowOff>19050</xdr:rowOff>
    </xdr:from>
    <xdr:to>
      <xdr:col>10</xdr:col>
      <xdr:colOff>835025</xdr:colOff>
      <xdr:row>65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080B73-EFE2-B43E-3BA0-582B20BF9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824.398657407408" createdVersion="8" refreshedVersion="8" minRefreshableVersion="3" recordCount="48" xr:uid="{AA91D1CF-6839-48A1-A529-B41CB6FACF81}">
  <cacheSource type="worksheet">
    <worksheetSource ref="A1:E49" sheet="Viviendas necesarias en localid"/>
  </cacheSource>
  <cacheFields count="5">
    <cacheField name="NOM_LOC" numFmtId="0">
      <sharedItems count="46">
        <s v="El Tecolote"/>
        <s v="Bonanza"/>
        <s v="Los Cedros"/>
        <s v="El Llorón"/>
        <s v="Las Garrapatas [Granja Avícola]"/>
        <s v="El Mirasol"/>
        <s v="Los Limones"/>
        <s v="El Zapote"/>
        <s v="La Guanera"/>
        <s v="El Llano"/>
        <s v="Los Ébanos"/>
        <s v="La Urraca Nueva"/>
        <s v="Las Higueras del Conchi"/>
        <s v="Lomas del Guayabo"/>
        <s v="Armadillo"/>
        <s v="La Amapa"/>
        <s v="Loma Alta de los Zatarain"/>
        <s v="El Guayabo"/>
        <s v="Lomas de Monterrey"/>
        <s v="Barrón"/>
        <s v="El Habalito del Tubo"/>
        <s v="Siqueros"/>
        <s v="Los Gavilanes"/>
        <s v="Cofradía (Cofradía de Leyva Solano)"/>
        <s v="El Castillo"/>
        <s v="Ampliación el Castillo"/>
        <s v="Ampliación el Zapote"/>
        <s v="El Walamo"/>
        <s v="Villa Unión"/>
        <s v="El Tecomate de Siqueros"/>
        <s v="La Tuna"/>
        <s v="San Francisquito"/>
        <s v="El Bajío"/>
        <s v="Escamillas"/>
        <s v="Miravalles"/>
        <s v="El Chilillo"/>
        <s v="Campo Pueblo Nuevo"/>
        <s v="El Vainillo"/>
        <s v="El Recodo"/>
        <s v="El Salto"/>
        <s v="El Roble"/>
        <s v="Palmillas"/>
        <s v="El Aguaje de Costilla"/>
        <s v="Mazatlán"/>
        <s v="Fraccionamiento los Ángeles"/>
        <s v="El Pozole"/>
      </sharedItems>
    </cacheField>
    <cacheField name="VIVTOT" numFmtId="0">
      <sharedItems containsSemiMixedTypes="0" containsString="0" containsNumber="1" containsInteger="1" minValue="3" maxValue="172753"/>
    </cacheField>
    <cacheField name="VIVPAR_HAB" numFmtId="0">
      <sharedItems containsSemiMixedTypes="0" containsString="0" containsNumber="1" containsInteger="1" minValue="3" maxValue="132733"/>
    </cacheField>
    <cacheField name="VIVPAR_DES" numFmtId="0">
      <sharedItems containsSemiMixedTypes="0" containsString="0" containsNumber="1" containsInteger="1" minValue="0" maxValue="24168"/>
    </cacheField>
    <cacheField name="VIVPAR_UT" numFmtId="0">
      <sharedItems containsSemiMixedTypes="0" containsString="0" containsNumber="1" containsInteger="1" minValue="0" maxValue="127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824.401045023151" createdVersion="8" refreshedVersion="8" minRefreshableVersion="3" recordCount="49" xr:uid="{26D5255C-9AEA-467D-9317-7BAF4C0F1608}">
  <cacheSource type="worksheet">
    <worksheetSource ref="A1:K1048576" sheet="Hoja2"/>
  </cacheSource>
  <cacheFields count="6">
    <cacheField name="NOM_LOC" numFmtId="0">
      <sharedItems containsBlank="1" count="47">
        <s v="El Tecolote"/>
        <s v="Bonanza"/>
        <s v="Los Cedros"/>
        <s v="El Llorón"/>
        <s v="Las Garrapatas [Granja Avícola]"/>
        <s v="El Mirasol"/>
        <s v="Los Limones"/>
        <s v="El Zapote"/>
        <s v="La Guanera"/>
        <s v="El Llano"/>
        <s v="Los Ébanos"/>
        <s v="La Urraca Nueva"/>
        <s v="Las Higueras del Conchi"/>
        <s v="Lomas del Guayabo"/>
        <s v="Armadillo"/>
        <s v="La Amapa"/>
        <s v="Loma Alta de los Zatarain"/>
        <s v="El Guayabo"/>
        <s v="Lomas de Monterrey"/>
        <s v="Barrón"/>
        <s v="El Habalito del Tubo"/>
        <s v="Siqueros"/>
        <s v="Los Gavilanes"/>
        <s v="Cofradía (Cofradía de Leyva Solano)"/>
        <s v="El Castillo"/>
        <s v="Ampliación el Castillo"/>
        <s v="Ampliación el Zapote"/>
        <s v="El Walamo"/>
        <s v="Villa Unión"/>
        <s v="El Tecomate de Siqueros"/>
        <s v="La Tuna"/>
        <s v="San Francisquito"/>
        <s v="El Bajío"/>
        <s v="Escamillas"/>
        <s v="Miravalles"/>
        <s v="El Chilillo"/>
        <s v="Campo Pueblo Nuevo"/>
        <s v="El Vainillo"/>
        <s v="El Recodo"/>
        <s v="El Salto"/>
        <s v="El Roble"/>
        <s v="Palmillas"/>
        <s v="El Aguaje de Costilla"/>
        <s v="Mazatlán"/>
        <s v="Fraccionamiento los Ángeles"/>
        <s v="El Pozole"/>
        <m/>
      </sharedItems>
    </cacheField>
    <cacheField name="VIVTOT" numFmtId="0">
      <sharedItems containsString="0" containsBlank="1" containsNumber="1" containsInteger="1" minValue="3" maxValue="172753"/>
    </cacheField>
    <cacheField name="VIVPAR_HAB" numFmtId="0">
      <sharedItems containsString="0" containsBlank="1" containsNumber="1" containsInteger="1" minValue="3" maxValue="132733"/>
    </cacheField>
    <cacheField name="VIVPAR_DES" numFmtId="0">
      <sharedItems containsString="0" containsBlank="1" containsNumber="1" containsInteger="1" minValue="0" maxValue="24168"/>
    </cacheField>
    <cacheField name="VIVPAR_UT" numFmtId="0">
      <sharedItems containsString="0" containsBlank="1" containsNumber="1" containsInteger="1" minValue="0" maxValue="12740"/>
    </cacheField>
    <cacheField name="Distancia a Villa Unión (km)" numFmtId="0">
      <sharedItems containsString="0" containsBlank="1" containsNumber="1" minValue="0" maxValue="24.346659436999001" count="49">
        <n v="23.016561906236699"/>
        <n v="2.7711198597910398"/>
        <n v="20.836224616745699"/>
        <n v="8.8328569445656395"/>
        <n v="6.3715754405036904"/>
        <n v="21.547198586549499"/>
        <n v="8.0993023184580899"/>
        <n v="9.6299393324145708"/>
        <n v="9.25389210225228"/>
        <n v="21.235064296257999"/>
        <n v="5.2873071079310501"/>
        <n v="3.91024965086411"/>
        <n v="17.027807328924801"/>
        <n v="9.3740123488955795"/>
        <n v="19.165968122832801"/>
        <n v="12.958937587305799"/>
        <n v="13.866542223998101"/>
        <n v="23.386704117269101"/>
        <n v="8.9116682341874096"/>
        <n v="8.2127026876761207"/>
        <n v="9.2229575100247505"/>
        <n v="9.1537562866043292"/>
        <n v="16.982317225134501"/>
        <n v="7.4617690939396599"/>
        <n v="15.8659997738651"/>
        <n v="12.254497899325701"/>
        <n v="10.4443011783593"/>
        <n v="9.5931100257085191"/>
        <n v="5.8831141849858604"/>
        <n v="0"/>
        <n v="13.3790663828368"/>
        <n v="5.9147632293693597"/>
        <n v="6.8300371201231798"/>
        <n v="13.063755094095299"/>
        <n v="9.6602149813217508"/>
        <n v="15.932898271301401"/>
        <n v="22.4081226622807"/>
        <n v="9.7554073318619796"/>
        <n v="4.6747632462542601"/>
        <n v="24.346659436999001"/>
        <n v="23.0459199179178"/>
        <n v="6.4098073824702704"/>
        <n v="13.347817685219599"/>
        <n v="7.5441092711865299"/>
        <n v="20.746440534176699"/>
        <n v="11.3066496256991"/>
        <n v="1.06413388824255"/>
        <n v="21.659682681496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n v="5"/>
    <n v="4"/>
    <n v="0"/>
    <n v="1"/>
  </r>
  <r>
    <x v="1"/>
    <n v="24"/>
    <n v="3"/>
    <n v="17"/>
    <n v="1"/>
  </r>
  <r>
    <x v="2"/>
    <n v="14"/>
    <n v="10"/>
    <n v="2"/>
    <n v="2"/>
  </r>
  <r>
    <x v="3"/>
    <n v="21"/>
    <n v="15"/>
    <n v="3"/>
    <n v="3"/>
  </r>
  <r>
    <x v="4"/>
    <n v="3"/>
    <n v="3"/>
    <n v="0"/>
    <n v="0"/>
  </r>
  <r>
    <x v="5"/>
    <n v="10"/>
    <n v="10"/>
    <n v="0"/>
    <n v="0"/>
  </r>
  <r>
    <x v="6"/>
    <n v="65"/>
    <n v="34"/>
    <n v="19"/>
    <n v="11"/>
  </r>
  <r>
    <x v="7"/>
    <n v="59"/>
    <n v="54"/>
    <n v="5"/>
    <n v="0"/>
  </r>
  <r>
    <x v="8"/>
    <n v="9"/>
    <n v="9"/>
    <n v="0"/>
    <n v="0"/>
  </r>
  <r>
    <x v="9"/>
    <n v="5"/>
    <n v="4"/>
    <n v="1"/>
    <n v="0"/>
  </r>
  <r>
    <x v="10"/>
    <n v="10"/>
    <n v="4"/>
    <n v="5"/>
    <n v="0"/>
  </r>
  <r>
    <x v="11"/>
    <n v="176"/>
    <n v="154"/>
    <n v="19"/>
    <n v="3"/>
  </r>
  <r>
    <x v="12"/>
    <n v="105"/>
    <n v="65"/>
    <n v="26"/>
    <n v="2"/>
  </r>
  <r>
    <x v="13"/>
    <n v="81"/>
    <n v="48"/>
    <n v="30"/>
    <n v="3"/>
  </r>
  <r>
    <x v="14"/>
    <n v="72"/>
    <n v="43"/>
    <n v="18"/>
    <n v="11"/>
  </r>
  <r>
    <x v="15"/>
    <n v="147"/>
    <n v="114"/>
    <n v="22"/>
    <n v="7"/>
  </r>
  <r>
    <x v="15"/>
    <n v="147"/>
    <n v="114"/>
    <n v="22"/>
    <n v="7"/>
  </r>
  <r>
    <x v="16"/>
    <n v="14"/>
    <n v="9"/>
    <n v="3"/>
    <n v="2"/>
  </r>
  <r>
    <x v="17"/>
    <n v="145"/>
    <n v="100"/>
    <n v="43"/>
    <n v="1"/>
  </r>
  <r>
    <x v="18"/>
    <n v="247"/>
    <n v="197"/>
    <n v="39"/>
    <n v="11"/>
  </r>
  <r>
    <x v="19"/>
    <n v="737"/>
    <n v="602"/>
    <n v="127"/>
    <n v="8"/>
  </r>
  <r>
    <x v="20"/>
    <n v="121"/>
    <n v="63"/>
    <n v="38"/>
    <n v="7"/>
  </r>
  <r>
    <x v="21"/>
    <n v="479"/>
    <n v="326"/>
    <n v="102"/>
    <n v="51"/>
  </r>
  <r>
    <x v="22"/>
    <n v="21"/>
    <n v="12"/>
    <n v="8"/>
    <n v="1"/>
  </r>
  <r>
    <x v="23"/>
    <n v="239"/>
    <n v="169"/>
    <n v="42"/>
    <n v="28"/>
  </r>
  <r>
    <x v="24"/>
    <n v="842"/>
    <n v="689"/>
    <n v="113"/>
    <n v="30"/>
  </r>
  <r>
    <x v="25"/>
    <n v="26"/>
    <n v="22"/>
    <n v="3"/>
    <n v="1"/>
  </r>
  <r>
    <x v="26"/>
    <n v="78"/>
    <n v="67"/>
    <n v="10"/>
    <n v="1"/>
  </r>
  <r>
    <x v="27"/>
    <n v="1128"/>
    <n v="978"/>
    <n v="117"/>
    <n v="32"/>
  </r>
  <r>
    <x v="28"/>
    <n v="5393"/>
    <n v="4437"/>
    <n v="730"/>
    <n v="146"/>
  </r>
  <r>
    <x v="29"/>
    <n v="161"/>
    <n v="94"/>
    <n v="47"/>
    <n v="20"/>
  </r>
  <r>
    <x v="30"/>
    <n v="129"/>
    <n v="86"/>
    <n v="27"/>
    <n v="16"/>
  </r>
  <r>
    <x v="31"/>
    <n v="345"/>
    <n v="239"/>
    <n v="84"/>
    <n v="22"/>
  </r>
  <r>
    <x v="32"/>
    <n v="279"/>
    <n v="175"/>
    <n v="56"/>
    <n v="44"/>
  </r>
  <r>
    <x v="33"/>
    <n v="423"/>
    <n v="323"/>
    <n v="50"/>
    <n v="50"/>
  </r>
  <r>
    <x v="34"/>
    <n v="97"/>
    <n v="43"/>
    <n v="45"/>
    <n v="9"/>
  </r>
  <r>
    <x v="35"/>
    <n v="152"/>
    <n v="106"/>
    <n v="42"/>
    <n v="0"/>
  </r>
  <r>
    <x v="36"/>
    <n v="57"/>
    <n v="33"/>
    <n v="15"/>
    <n v="9"/>
  </r>
  <r>
    <x v="37"/>
    <n v="296"/>
    <n v="224"/>
    <n v="58"/>
    <n v="14"/>
  </r>
  <r>
    <x v="38"/>
    <n v="359"/>
    <n v="224"/>
    <n v="88"/>
    <n v="47"/>
  </r>
  <r>
    <x v="39"/>
    <n v="123"/>
    <n v="63"/>
    <n v="47"/>
    <n v="13"/>
  </r>
  <r>
    <x v="40"/>
    <n v="1140"/>
    <n v="763"/>
    <n v="279"/>
    <n v="97"/>
  </r>
  <r>
    <x v="41"/>
    <n v="72"/>
    <n v="45"/>
    <n v="24"/>
    <n v="3"/>
  </r>
  <r>
    <x v="42"/>
    <n v="77"/>
    <n v="41"/>
    <n v="33"/>
    <n v="3"/>
  </r>
  <r>
    <x v="43"/>
    <n v="172753"/>
    <n v="132733"/>
    <n v="24168"/>
    <n v="12740"/>
  </r>
  <r>
    <x v="44"/>
    <n v="4005"/>
    <n v="2760"/>
    <n v="1122"/>
    <n v="113"/>
  </r>
  <r>
    <x v="45"/>
    <n v="133"/>
    <n v="110"/>
    <n v="13"/>
    <n v="9"/>
  </r>
  <r>
    <x v="45"/>
    <n v="133"/>
    <n v="110"/>
    <n v="13"/>
    <n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n v="5"/>
    <n v="4"/>
    <n v="0"/>
    <n v="1"/>
    <x v="0"/>
  </r>
  <r>
    <x v="1"/>
    <n v="24"/>
    <n v="3"/>
    <n v="17"/>
    <n v="1"/>
    <x v="1"/>
  </r>
  <r>
    <x v="2"/>
    <n v="14"/>
    <n v="10"/>
    <n v="2"/>
    <n v="2"/>
    <x v="2"/>
  </r>
  <r>
    <x v="3"/>
    <n v="21"/>
    <n v="15"/>
    <n v="3"/>
    <n v="3"/>
    <x v="3"/>
  </r>
  <r>
    <x v="4"/>
    <n v="3"/>
    <n v="3"/>
    <n v="0"/>
    <n v="0"/>
    <x v="4"/>
  </r>
  <r>
    <x v="5"/>
    <n v="10"/>
    <n v="10"/>
    <n v="0"/>
    <n v="0"/>
    <x v="5"/>
  </r>
  <r>
    <x v="6"/>
    <n v="65"/>
    <n v="34"/>
    <n v="19"/>
    <n v="11"/>
    <x v="6"/>
  </r>
  <r>
    <x v="7"/>
    <n v="59"/>
    <n v="54"/>
    <n v="5"/>
    <n v="0"/>
    <x v="7"/>
  </r>
  <r>
    <x v="8"/>
    <n v="9"/>
    <n v="9"/>
    <n v="0"/>
    <n v="0"/>
    <x v="8"/>
  </r>
  <r>
    <x v="9"/>
    <n v="5"/>
    <n v="4"/>
    <n v="1"/>
    <n v="0"/>
    <x v="9"/>
  </r>
  <r>
    <x v="10"/>
    <n v="10"/>
    <n v="4"/>
    <n v="5"/>
    <n v="0"/>
    <x v="10"/>
  </r>
  <r>
    <x v="11"/>
    <n v="176"/>
    <n v="154"/>
    <n v="19"/>
    <n v="3"/>
    <x v="11"/>
  </r>
  <r>
    <x v="12"/>
    <n v="105"/>
    <n v="65"/>
    <n v="26"/>
    <n v="2"/>
    <x v="12"/>
  </r>
  <r>
    <x v="13"/>
    <n v="81"/>
    <n v="48"/>
    <n v="30"/>
    <n v="3"/>
    <x v="13"/>
  </r>
  <r>
    <x v="14"/>
    <n v="72"/>
    <n v="43"/>
    <n v="18"/>
    <n v="11"/>
    <x v="14"/>
  </r>
  <r>
    <x v="15"/>
    <n v="147"/>
    <n v="114"/>
    <n v="22"/>
    <n v="7"/>
    <x v="15"/>
  </r>
  <r>
    <x v="15"/>
    <n v="147"/>
    <n v="114"/>
    <n v="22"/>
    <n v="7"/>
    <x v="16"/>
  </r>
  <r>
    <x v="16"/>
    <n v="14"/>
    <n v="9"/>
    <n v="3"/>
    <n v="2"/>
    <x v="17"/>
  </r>
  <r>
    <x v="17"/>
    <n v="145"/>
    <n v="100"/>
    <n v="43"/>
    <n v="1"/>
    <x v="18"/>
  </r>
  <r>
    <x v="18"/>
    <n v="247"/>
    <n v="197"/>
    <n v="39"/>
    <n v="11"/>
    <x v="19"/>
  </r>
  <r>
    <x v="19"/>
    <n v="737"/>
    <n v="602"/>
    <n v="127"/>
    <n v="8"/>
    <x v="20"/>
  </r>
  <r>
    <x v="20"/>
    <n v="121"/>
    <n v="63"/>
    <n v="38"/>
    <n v="7"/>
    <x v="21"/>
  </r>
  <r>
    <x v="21"/>
    <n v="479"/>
    <n v="326"/>
    <n v="102"/>
    <n v="51"/>
    <x v="22"/>
  </r>
  <r>
    <x v="22"/>
    <n v="21"/>
    <n v="12"/>
    <n v="8"/>
    <n v="1"/>
    <x v="23"/>
  </r>
  <r>
    <x v="23"/>
    <n v="239"/>
    <n v="169"/>
    <n v="42"/>
    <n v="28"/>
    <x v="24"/>
  </r>
  <r>
    <x v="24"/>
    <n v="842"/>
    <n v="689"/>
    <n v="113"/>
    <n v="30"/>
    <x v="25"/>
  </r>
  <r>
    <x v="25"/>
    <n v="26"/>
    <n v="22"/>
    <n v="3"/>
    <n v="1"/>
    <x v="26"/>
  </r>
  <r>
    <x v="26"/>
    <n v="78"/>
    <n v="67"/>
    <n v="10"/>
    <n v="1"/>
    <x v="27"/>
  </r>
  <r>
    <x v="27"/>
    <n v="1128"/>
    <n v="978"/>
    <n v="117"/>
    <n v="32"/>
    <x v="28"/>
  </r>
  <r>
    <x v="28"/>
    <n v="5393"/>
    <n v="4437"/>
    <n v="730"/>
    <n v="146"/>
    <x v="29"/>
  </r>
  <r>
    <x v="29"/>
    <n v="161"/>
    <n v="94"/>
    <n v="47"/>
    <n v="20"/>
    <x v="30"/>
  </r>
  <r>
    <x v="30"/>
    <n v="129"/>
    <n v="86"/>
    <n v="27"/>
    <n v="16"/>
    <x v="31"/>
  </r>
  <r>
    <x v="31"/>
    <n v="345"/>
    <n v="239"/>
    <n v="84"/>
    <n v="22"/>
    <x v="32"/>
  </r>
  <r>
    <x v="32"/>
    <n v="279"/>
    <n v="175"/>
    <n v="56"/>
    <n v="44"/>
    <x v="33"/>
  </r>
  <r>
    <x v="33"/>
    <n v="423"/>
    <n v="323"/>
    <n v="50"/>
    <n v="50"/>
    <x v="34"/>
  </r>
  <r>
    <x v="34"/>
    <n v="97"/>
    <n v="43"/>
    <n v="45"/>
    <n v="9"/>
    <x v="35"/>
  </r>
  <r>
    <x v="35"/>
    <n v="152"/>
    <n v="106"/>
    <n v="42"/>
    <n v="0"/>
    <x v="36"/>
  </r>
  <r>
    <x v="36"/>
    <n v="57"/>
    <n v="33"/>
    <n v="15"/>
    <n v="9"/>
    <x v="37"/>
  </r>
  <r>
    <x v="37"/>
    <n v="296"/>
    <n v="224"/>
    <n v="58"/>
    <n v="14"/>
    <x v="38"/>
  </r>
  <r>
    <x v="38"/>
    <n v="359"/>
    <n v="224"/>
    <n v="88"/>
    <n v="47"/>
    <x v="39"/>
  </r>
  <r>
    <x v="39"/>
    <n v="123"/>
    <n v="63"/>
    <n v="47"/>
    <n v="13"/>
    <x v="40"/>
  </r>
  <r>
    <x v="40"/>
    <n v="1140"/>
    <n v="763"/>
    <n v="279"/>
    <n v="97"/>
    <x v="41"/>
  </r>
  <r>
    <x v="41"/>
    <n v="72"/>
    <n v="45"/>
    <n v="24"/>
    <n v="3"/>
    <x v="42"/>
  </r>
  <r>
    <x v="42"/>
    <n v="77"/>
    <n v="41"/>
    <n v="33"/>
    <n v="3"/>
    <x v="43"/>
  </r>
  <r>
    <x v="43"/>
    <n v="172753"/>
    <n v="132733"/>
    <n v="24168"/>
    <n v="12740"/>
    <x v="44"/>
  </r>
  <r>
    <x v="44"/>
    <n v="4005"/>
    <n v="2760"/>
    <n v="1122"/>
    <n v="113"/>
    <x v="45"/>
  </r>
  <r>
    <x v="45"/>
    <n v="133"/>
    <n v="110"/>
    <n v="13"/>
    <n v="9"/>
    <x v="46"/>
  </r>
  <r>
    <x v="45"/>
    <n v="133"/>
    <n v="110"/>
    <n v="13"/>
    <n v="9"/>
    <x v="47"/>
  </r>
  <r>
    <x v="46"/>
    <m/>
    <m/>
    <m/>
    <m/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4583AA-5091-4B81-948F-77E057775D6A}" name="TablaDinámica1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E47" firstHeaderRow="0" firstDataRow="1" firstDataCol="1"/>
  <pivotFields count="5">
    <pivotField axis="axisRow" showAll="0">
      <items count="47">
        <item x="25"/>
        <item x="26"/>
        <item x="14"/>
        <item x="19"/>
        <item x="1"/>
        <item x="36"/>
        <item x="23"/>
        <item x="42"/>
        <item x="32"/>
        <item x="24"/>
        <item x="35"/>
        <item x="17"/>
        <item x="20"/>
        <item x="9"/>
        <item x="3"/>
        <item x="5"/>
        <item x="45"/>
        <item x="38"/>
        <item x="40"/>
        <item x="39"/>
        <item x="0"/>
        <item x="29"/>
        <item x="37"/>
        <item x="27"/>
        <item x="7"/>
        <item x="33"/>
        <item x="44"/>
        <item x="15"/>
        <item x="8"/>
        <item x="30"/>
        <item x="11"/>
        <item x="4"/>
        <item x="12"/>
        <item x="16"/>
        <item x="18"/>
        <item x="13"/>
        <item x="2"/>
        <item x="10"/>
        <item x="22"/>
        <item x="6"/>
        <item h="1" x="43"/>
        <item x="34"/>
        <item x="41"/>
        <item x="31"/>
        <item x="21"/>
        <item x="28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VIVTOT" fld="1" baseField="0" baseItem="0"/>
    <dataField name="Suma de VIVPAR_HAB" fld="2" baseField="0" baseItem="0"/>
    <dataField name="Suma de VIVPAR_DES" fld="3" baseField="0" baseItem="0"/>
    <dataField name="Suma de VIVPAR_UT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EA3308-3D62-463E-BCBA-40EDA963966C}" name="TablaDinámica1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N3:R30" firstHeaderRow="0" firstDataRow="1" firstDataCol="1" rowPageCount="1" colPageCount="1"/>
  <pivotFields count="6">
    <pivotField axis="axisRow" showAll="0">
      <items count="48">
        <item x="25"/>
        <item x="26"/>
        <item x="14"/>
        <item x="19"/>
        <item x="1"/>
        <item x="36"/>
        <item x="23"/>
        <item x="42"/>
        <item x="32"/>
        <item x="24"/>
        <item x="35"/>
        <item x="17"/>
        <item x="20"/>
        <item x="9"/>
        <item x="3"/>
        <item x="5"/>
        <item x="45"/>
        <item x="38"/>
        <item x="40"/>
        <item x="39"/>
        <item x="0"/>
        <item x="29"/>
        <item x="37"/>
        <item x="27"/>
        <item x="7"/>
        <item x="33"/>
        <item x="44"/>
        <item x="15"/>
        <item x="8"/>
        <item x="30"/>
        <item x="11"/>
        <item x="4"/>
        <item x="12"/>
        <item x="16"/>
        <item x="18"/>
        <item x="13"/>
        <item x="2"/>
        <item x="10"/>
        <item x="22"/>
        <item x="6"/>
        <item x="43"/>
        <item x="34"/>
        <item x="41"/>
        <item x="31"/>
        <item x="21"/>
        <item x="28"/>
        <item x="46"/>
        <item t="default"/>
      </items>
    </pivotField>
    <pivotField dataField="1" showAll="0"/>
    <pivotField dataField="1" showAll="0"/>
    <pivotField dataField="1" showAll="0"/>
    <pivotField dataField="1" showAll="0"/>
    <pivotField axis="axisPage" multipleItemSelectionAllowed="1" showAll="0">
      <items count="50">
        <item x="29"/>
        <item x="46"/>
        <item x="1"/>
        <item x="11"/>
        <item x="38"/>
        <item x="10"/>
        <item x="28"/>
        <item x="31"/>
        <item x="4"/>
        <item x="41"/>
        <item x="32"/>
        <item x="23"/>
        <item x="43"/>
        <item x="6"/>
        <item x="19"/>
        <item x="3"/>
        <item x="18"/>
        <item x="21"/>
        <item x="20"/>
        <item x="8"/>
        <item x="13"/>
        <item x="27"/>
        <item x="7"/>
        <item x="34"/>
        <item x="37"/>
        <item x="26"/>
        <item h="1" x="45"/>
        <item h="1" x="25"/>
        <item h="1" x="15"/>
        <item h="1" x="33"/>
        <item h="1" x="42"/>
        <item h="1" x="30"/>
        <item h="1" x="16"/>
        <item h="1" x="24"/>
        <item h="1" x="35"/>
        <item h="1" x="22"/>
        <item h="1" x="12"/>
        <item h="1" x="14"/>
        <item h="1" x="44"/>
        <item h="1" x="2"/>
        <item h="1" x="9"/>
        <item h="1" x="5"/>
        <item h="1" x="47"/>
        <item h="1" x="36"/>
        <item h="1" x="0"/>
        <item h="1" x="40"/>
        <item h="1" x="17"/>
        <item h="1" x="39"/>
        <item h="1" x="48"/>
        <item t="default"/>
      </items>
    </pivotField>
  </pivotFields>
  <rowFields count="1">
    <field x="0"/>
  </rowFields>
  <rowItems count="27">
    <i>
      <x/>
    </i>
    <i>
      <x v="1"/>
    </i>
    <i>
      <x v="3"/>
    </i>
    <i>
      <x v="4"/>
    </i>
    <i>
      <x v="5"/>
    </i>
    <i>
      <x v="7"/>
    </i>
    <i>
      <x v="11"/>
    </i>
    <i>
      <x v="12"/>
    </i>
    <i>
      <x v="14"/>
    </i>
    <i>
      <x v="16"/>
    </i>
    <i>
      <x v="18"/>
    </i>
    <i>
      <x v="22"/>
    </i>
    <i>
      <x v="23"/>
    </i>
    <i>
      <x v="24"/>
    </i>
    <i>
      <x v="25"/>
    </i>
    <i>
      <x v="28"/>
    </i>
    <i>
      <x v="29"/>
    </i>
    <i>
      <x v="30"/>
    </i>
    <i>
      <x v="31"/>
    </i>
    <i>
      <x v="34"/>
    </i>
    <i>
      <x v="35"/>
    </i>
    <i>
      <x v="37"/>
    </i>
    <i>
      <x v="38"/>
    </i>
    <i>
      <x v="39"/>
    </i>
    <i>
      <x v="43"/>
    </i>
    <i>
      <x v="4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a de VIVTOT" fld="1" baseField="0" baseItem="0"/>
    <dataField name="Suma de VIVPAR_HAB" fld="2" baseField="0" baseItem="0"/>
    <dataField name="Suma de VIVPAR_DES" fld="3" baseField="0" baseItem="0"/>
    <dataField name="Suma de VIVPAR_UT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1C7A6A-7F0F-4539-AF26-4FA38F0F8155}" name="Tabla1" displayName="Tabla1" ref="A1:K49" totalsRowShown="0">
  <autoFilter ref="A1:K49" xr:uid="{461C7A6A-7F0F-4539-AF26-4FA38F0F8155}"/>
  <sortState xmlns:xlrd2="http://schemas.microsoft.com/office/spreadsheetml/2017/richdata2" ref="A2:K49">
    <sortCondition descending="1" ref="E1:E49"/>
  </sortState>
  <tableColumns count="11">
    <tableColumn id="1" xr3:uid="{4ED8142D-1DA0-46B3-BB7C-E61753EE0E62}" name="NOM_LOC"/>
    <tableColumn id="2" xr3:uid="{D4E68E9C-9AA9-4E94-9297-992F43928150}" name="Viviendas totales" dataDxfId="5"/>
    <tableColumn id="3" xr3:uid="{41DC603C-895F-4E1C-A5B0-7C22314D50A6}" name="Vivienda habitada" dataDxfId="4"/>
    <tableColumn id="11" xr3:uid="{5F109C5A-BED7-419C-98E1-D100E19D2C17}" name="% vivienda habitada" dataCellStyle="Porcentaje">
      <calculatedColumnFormula>Tabla1[[#This Row],[Vivienda habitada]]/Tabla1[[#This Row],[Viviendas totales]]</calculatedColumnFormula>
    </tableColumn>
    <tableColumn id="4" xr3:uid="{D3BC5B3D-35D7-45DA-8EE7-F8F46B08CC38}" name="Vivienda deshabitada" dataDxfId="3"/>
    <tableColumn id="12" xr3:uid="{66AF5AF1-E49C-44D7-9483-04E5F484A957}" name="% vivienda deshabitada" dataCellStyle="Porcentaje">
      <calculatedColumnFormula>Tabla1[[#This Row],[Vivienda deshabitada]]/Tabla1[[#This Row],[Viviendas totales]]</calculatedColumnFormula>
    </tableColumn>
    <tableColumn id="5" xr3:uid="{21363777-543E-4579-8393-2953EF59B4FB}" name="Vivienda Renta" dataDxfId="2"/>
    <tableColumn id="13" xr3:uid="{995938BF-792B-4123-B6C4-E401BB196626}" name="% vivienda rentada" dataCellStyle="Porcentaje">
      <calculatedColumnFormula>Tabla1[[#This Row],[Vivienda Renta]]/Tabla1[[#This Row],[Viviendas totales]]</calculatedColumnFormula>
    </tableColumn>
    <tableColumn id="7" xr3:uid="{56E27672-D932-4391-BA1F-4A920900B6E0}" name="Vivienda sin inf." dataDxfId="1">
      <calculatedColumnFormula>Tabla1[[#This Row],[Viviendas totales]]-Tabla1[[#This Row],[Vivienda habitada]]-Tabla1[[#This Row],[Vivienda deshabitada]]-Tabla1[[#This Row],[Vivienda Renta]]</calculatedColumnFormula>
    </tableColumn>
    <tableColumn id="14" xr3:uid="{650003D1-6FB9-4BC1-A1EE-6576376A26C7}" name="% vivienda sin inf" dataCellStyle="Porcentaje">
      <calculatedColumnFormula>Tabla1[[#This Row],[Vivienda sin inf.]]/Tabla1[[#This Row],[Viviendas totales]]</calculatedColumnFormula>
    </tableColumn>
    <tableColumn id="6" xr3:uid="{36648F78-7543-4AA7-A76B-A2EBBC7F3461}" name="Distancia a Villa Unión (km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EA76-D249-48D9-862D-8D1361E7636D}">
  <dimension ref="A1:E47"/>
  <sheetViews>
    <sheetView zoomScale="55" zoomScaleNormal="55" workbookViewId="0">
      <selection activeCell="A6" sqref="A6"/>
    </sheetView>
  </sheetViews>
  <sheetFormatPr baseColWidth="10" defaultRowHeight="14.5" x14ac:dyDescent="0.35"/>
  <cols>
    <col min="1" max="1" width="29.6328125" bestFit="1" customWidth="1"/>
    <col min="2" max="2" width="14.26953125" bestFit="1" customWidth="1"/>
    <col min="3" max="3" width="18.90625" bestFit="1" customWidth="1"/>
    <col min="4" max="4" width="18.81640625" bestFit="1" customWidth="1"/>
    <col min="5" max="5" width="17.6328125" bestFit="1" customWidth="1"/>
  </cols>
  <sheetData>
    <row r="1" spans="1:5" x14ac:dyDescent="0.35">
      <c r="A1" s="1" t="s">
        <v>68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35">
      <c r="A2" s="2" t="s">
        <v>43</v>
      </c>
      <c r="B2">
        <v>26</v>
      </c>
      <c r="C2">
        <v>22</v>
      </c>
      <c r="D2">
        <v>3</v>
      </c>
      <c r="E2">
        <v>1</v>
      </c>
    </row>
    <row r="3" spans="1:5" x14ac:dyDescent="0.35">
      <c r="A3" s="2" t="s">
        <v>44</v>
      </c>
      <c r="B3">
        <v>78</v>
      </c>
      <c r="C3">
        <v>67</v>
      </c>
      <c r="D3">
        <v>10</v>
      </c>
      <c r="E3">
        <v>1</v>
      </c>
    </row>
    <row r="4" spans="1:5" x14ac:dyDescent="0.35">
      <c r="A4" s="2" t="s">
        <v>32</v>
      </c>
      <c r="B4">
        <v>72</v>
      </c>
      <c r="C4">
        <v>43</v>
      </c>
      <c r="D4">
        <v>18</v>
      </c>
      <c r="E4">
        <v>11</v>
      </c>
    </row>
    <row r="5" spans="1:5" x14ac:dyDescent="0.35">
      <c r="A5" s="2" t="s">
        <v>37</v>
      </c>
      <c r="B5">
        <v>737</v>
      </c>
      <c r="C5">
        <v>602</v>
      </c>
      <c r="D5">
        <v>127</v>
      </c>
      <c r="E5">
        <v>8</v>
      </c>
    </row>
    <row r="6" spans="1:5" x14ac:dyDescent="0.35">
      <c r="A6" s="2" t="s">
        <v>19</v>
      </c>
      <c r="B6">
        <v>24</v>
      </c>
      <c r="C6">
        <v>3</v>
      </c>
      <c r="D6">
        <v>17</v>
      </c>
      <c r="E6">
        <v>1</v>
      </c>
    </row>
    <row r="7" spans="1:5" x14ac:dyDescent="0.35">
      <c r="A7" s="2" t="s">
        <v>54</v>
      </c>
      <c r="B7">
        <v>57</v>
      </c>
      <c r="C7">
        <v>33</v>
      </c>
      <c r="D7">
        <v>15</v>
      </c>
      <c r="E7">
        <v>9</v>
      </c>
    </row>
    <row r="8" spans="1:5" x14ac:dyDescent="0.35">
      <c r="A8" s="2" t="s">
        <v>41</v>
      </c>
      <c r="B8">
        <v>239</v>
      </c>
      <c r="C8">
        <v>169</v>
      </c>
      <c r="D8">
        <v>42</v>
      </c>
      <c r="E8">
        <v>28</v>
      </c>
    </row>
    <row r="9" spans="1:5" x14ac:dyDescent="0.35">
      <c r="A9" s="2" t="s">
        <v>60</v>
      </c>
      <c r="B9">
        <v>77</v>
      </c>
      <c r="C9">
        <v>41</v>
      </c>
      <c r="D9">
        <v>33</v>
      </c>
      <c r="E9">
        <v>3</v>
      </c>
    </row>
    <row r="10" spans="1:5" x14ac:dyDescent="0.35">
      <c r="A10" s="2" t="s">
        <v>50</v>
      </c>
      <c r="B10">
        <v>279</v>
      </c>
      <c r="C10">
        <v>175</v>
      </c>
      <c r="D10">
        <v>56</v>
      </c>
      <c r="E10">
        <v>44</v>
      </c>
    </row>
    <row r="11" spans="1:5" x14ac:dyDescent="0.35">
      <c r="A11" s="2" t="s">
        <v>42</v>
      </c>
      <c r="B11">
        <v>842</v>
      </c>
      <c r="C11">
        <v>689</v>
      </c>
      <c r="D11">
        <v>113</v>
      </c>
      <c r="E11">
        <v>30</v>
      </c>
    </row>
    <row r="12" spans="1:5" x14ac:dyDescent="0.35">
      <c r="A12" s="2" t="s">
        <v>53</v>
      </c>
      <c r="B12">
        <v>152</v>
      </c>
      <c r="C12">
        <v>106</v>
      </c>
      <c r="D12">
        <v>42</v>
      </c>
      <c r="E12">
        <v>0</v>
      </c>
    </row>
    <row r="13" spans="1:5" x14ac:dyDescent="0.35">
      <c r="A13" s="2" t="s">
        <v>35</v>
      </c>
      <c r="B13">
        <v>145</v>
      </c>
      <c r="C13">
        <v>100</v>
      </c>
      <c r="D13">
        <v>43</v>
      </c>
      <c r="E13">
        <v>1</v>
      </c>
    </row>
    <row r="14" spans="1:5" x14ac:dyDescent="0.35">
      <c r="A14" s="2" t="s">
        <v>38</v>
      </c>
      <c r="B14">
        <v>121</v>
      </c>
      <c r="C14">
        <v>63</v>
      </c>
      <c r="D14">
        <v>38</v>
      </c>
      <c r="E14">
        <v>7</v>
      </c>
    </row>
    <row r="15" spans="1:5" x14ac:dyDescent="0.35">
      <c r="A15" s="2" t="s">
        <v>27</v>
      </c>
      <c r="B15">
        <v>5</v>
      </c>
      <c r="C15">
        <v>4</v>
      </c>
      <c r="D15">
        <v>1</v>
      </c>
      <c r="E15">
        <v>0</v>
      </c>
    </row>
    <row r="16" spans="1:5" x14ac:dyDescent="0.35">
      <c r="A16" s="2" t="s">
        <v>21</v>
      </c>
      <c r="B16">
        <v>21</v>
      </c>
      <c r="C16">
        <v>15</v>
      </c>
      <c r="D16">
        <v>3</v>
      </c>
      <c r="E16">
        <v>3</v>
      </c>
    </row>
    <row r="17" spans="1:5" x14ac:dyDescent="0.35">
      <c r="A17" s="2" t="s">
        <v>23</v>
      </c>
      <c r="B17">
        <v>10</v>
      </c>
      <c r="C17">
        <v>10</v>
      </c>
      <c r="D17">
        <v>0</v>
      </c>
      <c r="E17">
        <v>0</v>
      </c>
    </row>
    <row r="18" spans="1:5" x14ac:dyDescent="0.35">
      <c r="A18" s="2" t="s">
        <v>63</v>
      </c>
      <c r="B18">
        <v>266</v>
      </c>
      <c r="C18">
        <v>220</v>
      </c>
      <c r="D18">
        <v>26</v>
      </c>
      <c r="E18">
        <v>18</v>
      </c>
    </row>
    <row r="19" spans="1:5" x14ac:dyDescent="0.35">
      <c r="A19" s="2" t="s">
        <v>56</v>
      </c>
      <c r="B19">
        <v>359</v>
      </c>
      <c r="C19">
        <v>224</v>
      </c>
      <c r="D19">
        <v>88</v>
      </c>
      <c r="E19">
        <v>47</v>
      </c>
    </row>
    <row r="20" spans="1:5" x14ac:dyDescent="0.35">
      <c r="A20" s="2" t="s">
        <v>58</v>
      </c>
      <c r="B20">
        <v>1140</v>
      </c>
      <c r="C20">
        <v>763</v>
      </c>
      <c r="D20">
        <v>279</v>
      </c>
      <c r="E20">
        <v>97</v>
      </c>
    </row>
    <row r="21" spans="1:5" x14ac:dyDescent="0.35">
      <c r="A21" s="2" t="s">
        <v>57</v>
      </c>
      <c r="B21">
        <v>123</v>
      </c>
      <c r="C21">
        <v>63</v>
      </c>
      <c r="D21">
        <v>47</v>
      </c>
      <c r="E21">
        <v>13</v>
      </c>
    </row>
    <row r="22" spans="1:5" x14ac:dyDescent="0.35">
      <c r="A22" s="2" t="s">
        <v>18</v>
      </c>
      <c r="B22">
        <v>5</v>
      </c>
      <c r="C22">
        <v>4</v>
      </c>
      <c r="D22">
        <v>0</v>
      </c>
      <c r="E22">
        <v>1</v>
      </c>
    </row>
    <row r="23" spans="1:5" x14ac:dyDescent="0.35">
      <c r="A23" s="2" t="s">
        <v>47</v>
      </c>
      <c r="B23">
        <v>161</v>
      </c>
      <c r="C23">
        <v>94</v>
      </c>
      <c r="D23">
        <v>47</v>
      </c>
      <c r="E23">
        <v>20</v>
      </c>
    </row>
    <row r="24" spans="1:5" x14ac:dyDescent="0.35">
      <c r="A24" s="2" t="s">
        <v>55</v>
      </c>
      <c r="B24">
        <v>296</v>
      </c>
      <c r="C24">
        <v>224</v>
      </c>
      <c r="D24">
        <v>58</v>
      </c>
      <c r="E24">
        <v>14</v>
      </c>
    </row>
    <row r="25" spans="1:5" x14ac:dyDescent="0.35">
      <c r="A25" s="2" t="s">
        <v>45</v>
      </c>
      <c r="B25">
        <v>1128</v>
      </c>
      <c r="C25">
        <v>978</v>
      </c>
      <c r="D25">
        <v>117</v>
      </c>
      <c r="E25">
        <v>32</v>
      </c>
    </row>
    <row r="26" spans="1:5" x14ac:dyDescent="0.35">
      <c r="A26" s="2" t="s">
        <v>25</v>
      </c>
      <c r="B26">
        <v>59</v>
      </c>
      <c r="C26">
        <v>54</v>
      </c>
      <c r="D26">
        <v>5</v>
      </c>
      <c r="E26">
        <v>0</v>
      </c>
    </row>
    <row r="27" spans="1:5" x14ac:dyDescent="0.35">
      <c r="A27" s="2" t="s">
        <v>51</v>
      </c>
      <c r="B27">
        <v>423</v>
      </c>
      <c r="C27">
        <v>323</v>
      </c>
      <c r="D27">
        <v>50</v>
      </c>
      <c r="E27">
        <v>50</v>
      </c>
    </row>
    <row r="28" spans="1:5" x14ac:dyDescent="0.35">
      <c r="A28" s="2" t="s">
        <v>62</v>
      </c>
      <c r="B28">
        <v>4005</v>
      </c>
      <c r="C28">
        <v>2760</v>
      </c>
      <c r="D28">
        <v>1122</v>
      </c>
      <c r="E28">
        <v>113</v>
      </c>
    </row>
    <row r="29" spans="1:5" x14ac:dyDescent="0.35">
      <c r="A29" s="2" t="s">
        <v>33</v>
      </c>
      <c r="B29">
        <v>294</v>
      </c>
      <c r="C29">
        <v>228</v>
      </c>
      <c r="D29">
        <v>44</v>
      </c>
      <c r="E29">
        <v>14</v>
      </c>
    </row>
    <row r="30" spans="1:5" x14ac:dyDescent="0.35">
      <c r="A30" s="2" t="s">
        <v>26</v>
      </c>
      <c r="B30">
        <v>9</v>
      </c>
      <c r="C30">
        <v>9</v>
      </c>
      <c r="D30">
        <v>0</v>
      </c>
      <c r="E30">
        <v>0</v>
      </c>
    </row>
    <row r="31" spans="1:5" x14ac:dyDescent="0.35">
      <c r="A31" s="2" t="s">
        <v>48</v>
      </c>
      <c r="B31">
        <v>129</v>
      </c>
      <c r="C31">
        <v>86</v>
      </c>
      <c r="D31">
        <v>27</v>
      </c>
      <c r="E31">
        <v>16</v>
      </c>
    </row>
    <row r="32" spans="1:5" x14ac:dyDescent="0.35">
      <c r="A32" s="2" t="s">
        <v>29</v>
      </c>
      <c r="B32">
        <v>176</v>
      </c>
      <c r="C32">
        <v>154</v>
      </c>
      <c r="D32">
        <v>19</v>
      </c>
      <c r="E32">
        <v>3</v>
      </c>
    </row>
    <row r="33" spans="1:5" x14ac:dyDescent="0.35">
      <c r="A33" s="2" t="s">
        <v>22</v>
      </c>
      <c r="B33">
        <v>3</v>
      </c>
      <c r="C33">
        <v>3</v>
      </c>
      <c r="D33">
        <v>0</v>
      </c>
      <c r="E33">
        <v>0</v>
      </c>
    </row>
    <row r="34" spans="1:5" x14ac:dyDescent="0.35">
      <c r="A34" s="2" t="s">
        <v>30</v>
      </c>
      <c r="B34">
        <v>105</v>
      </c>
      <c r="C34">
        <v>65</v>
      </c>
      <c r="D34">
        <v>26</v>
      </c>
      <c r="E34">
        <v>2</v>
      </c>
    </row>
    <row r="35" spans="1:5" x14ac:dyDescent="0.35">
      <c r="A35" s="2" t="s">
        <v>34</v>
      </c>
      <c r="B35">
        <v>14</v>
      </c>
      <c r="C35">
        <v>9</v>
      </c>
      <c r="D35">
        <v>3</v>
      </c>
      <c r="E35">
        <v>2</v>
      </c>
    </row>
    <row r="36" spans="1:5" x14ac:dyDescent="0.35">
      <c r="A36" s="2" t="s">
        <v>36</v>
      </c>
      <c r="B36">
        <v>247</v>
      </c>
      <c r="C36">
        <v>197</v>
      </c>
      <c r="D36">
        <v>39</v>
      </c>
      <c r="E36">
        <v>11</v>
      </c>
    </row>
    <row r="37" spans="1:5" x14ac:dyDescent="0.35">
      <c r="A37" s="2" t="s">
        <v>31</v>
      </c>
      <c r="B37">
        <v>81</v>
      </c>
      <c r="C37">
        <v>48</v>
      </c>
      <c r="D37">
        <v>30</v>
      </c>
      <c r="E37">
        <v>3</v>
      </c>
    </row>
    <row r="38" spans="1:5" x14ac:dyDescent="0.35">
      <c r="A38" s="2" t="s">
        <v>20</v>
      </c>
      <c r="B38">
        <v>14</v>
      </c>
      <c r="C38">
        <v>10</v>
      </c>
      <c r="D38">
        <v>2</v>
      </c>
      <c r="E38">
        <v>2</v>
      </c>
    </row>
    <row r="39" spans="1:5" x14ac:dyDescent="0.35">
      <c r="A39" s="2" t="s">
        <v>28</v>
      </c>
      <c r="B39">
        <v>10</v>
      </c>
      <c r="C39">
        <v>4</v>
      </c>
      <c r="D39">
        <v>5</v>
      </c>
      <c r="E39">
        <v>0</v>
      </c>
    </row>
    <row r="40" spans="1:5" x14ac:dyDescent="0.35">
      <c r="A40" s="2" t="s">
        <v>40</v>
      </c>
      <c r="B40">
        <v>21</v>
      </c>
      <c r="C40">
        <v>12</v>
      </c>
      <c r="D40">
        <v>8</v>
      </c>
      <c r="E40">
        <v>1</v>
      </c>
    </row>
    <row r="41" spans="1:5" x14ac:dyDescent="0.35">
      <c r="A41" s="2" t="s">
        <v>24</v>
      </c>
      <c r="B41">
        <v>65</v>
      </c>
      <c r="C41">
        <v>34</v>
      </c>
      <c r="D41">
        <v>19</v>
      </c>
      <c r="E41">
        <v>11</v>
      </c>
    </row>
    <row r="42" spans="1:5" x14ac:dyDescent="0.35">
      <c r="A42" s="2" t="s">
        <v>52</v>
      </c>
      <c r="B42">
        <v>97</v>
      </c>
      <c r="C42">
        <v>43</v>
      </c>
      <c r="D42">
        <v>45</v>
      </c>
      <c r="E42">
        <v>9</v>
      </c>
    </row>
    <row r="43" spans="1:5" x14ac:dyDescent="0.35">
      <c r="A43" s="2" t="s">
        <v>59</v>
      </c>
      <c r="B43">
        <v>72</v>
      </c>
      <c r="C43">
        <v>45</v>
      </c>
      <c r="D43">
        <v>24</v>
      </c>
      <c r="E43">
        <v>3</v>
      </c>
    </row>
    <row r="44" spans="1:5" x14ac:dyDescent="0.35">
      <c r="A44" s="2" t="s">
        <v>49</v>
      </c>
      <c r="B44">
        <v>345</v>
      </c>
      <c r="C44">
        <v>239</v>
      </c>
      <c r="D44">
        <v>84</v>
      </c>
      <c r="E44">
        <v>22</v>
      </c>
    </row>
    <row r="45" spans="1:5" x14ac:dyDescent="0.35">
      <c r="A45" s="2" t="s">
        <v>39</v>
      </c>
      <c r="B45">
        <v>479</v>
      </c>
      <c r="C45">
        <v>326</v>
      </c>
      <c r="D45">
        <v>102</v>
      </c>
      <c r="E45">
        <v>51</v>
      </c>
    </row>
    <row r="46" spans="1:5" x14ac:dyDescent="0.35">
      <c r="A46" s="2" t="s">
        <v>46</v>
      </c>
      <c r="B46">
        <v>5393</v>
      </c>
      <c r="C46">
        <v>4437</v>
      </c>
      <c r="D46">
        <v>730</v>
      </c>
      <c r="E46">
        <v>146</v>
      </c>
    </row>
    <row r="47" spans="1:5" x14ac:dyDescent="0.35">
      <c r="A47" s="2" t="s">
        <v>69</v>
      </c>
      <c r="B47">
        <v>18404</v>
      </c>
      <c r="C47">
        <v>13798</v>
      </c>
      <c r="D47">
        <v>3607</v>
      </c>
      <c r="E47">
        <v>848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51CE-C5CF-46C8-8EBB-CCD42FFC59BB}">
  <dimension ref="A1:R52"/>
  <sheetViews>
    <sheetView topLeftCell="A30" workbookViewId="0">
      <selection sqref="A1:O49"/>
    </sheetView>
  </sheetViews>
  <sheetFormatPr baseColWidth="10" defaultRowHeight="14.5" x14ac:dyDescent="0.35"/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35">
      <c r="A2" t="s">
        <v>18</v>
      </c>
      <c r="B2">
        <v>5</v>
      </c>
      <c r="C2">
        <v>4</v>
      </c>
      <c r="D2">
        <v>0</v>
      </c>
      <c r="E2">
        <v>1</v>
      </c>
      <c r="F2">
        <v>1</v>
      </c>
      <c r="G2">
        <v>0</v>
      </c>
      <c r="H2">
        <v>2</v>
      </c>
      <c r="I2">
        <v>0</v>
      </c>
      <c r="J2">
        <v>20</v>
      </c>
      <c r="K2">
        <v>0</v>
      </c>
      <c r="L2">
        <v>40</v>
      </c>
      <c r="M2">
        <v>0</v>
      </c>
      <c r="N2">
        <v>15</v>
      </c>
      <c r="O2">
        <v>3</v>
      </c>
      <c r="P2">
        <v>23.396449166666599</v>
      </c>
      <c r="Q2">
        <v>-106.22320972222199</v>
      </c>
      <c r="R2">
        <v>23.016561906236699</v>
      </c>
    </row>
    <row r="3" spans="1:18" x14ac:dyDescent="0.35">
      <c r="A3" t="s">
        <v>19</v>
      </c>
      <c r="B3">
        <v>24</v>
      </c>
      <c r="C3">
        <v>3</v>
      </c>
      <c r="D3">
        <v>17</v>
      </c>
      <c r="E3">
        <v>1</v>
      </c>
      <c r="F3">
        <v>3</v>
      </c>
      <c r="G3">
        <v>3</v>
      </c>
      <c r="H3">
        <v>3</v>
      </c>
      <c r="I3">
        <v>3</v>
      </c>
      <c r="J3">
        <v>12.5</v>
      </c>
      <c r="K3">
        <v>12.5</v>
      </c>
      <c r="L3">
        <v>12.5</v>
      </c>
      <c r="M3">
        <v>12.5</v>
      </c>
      <c r="N3">
        <v>12.5</v>
      </c>
      <c r="O3">
        <v>12</v>
      </c>
      <c r="P3">
        <v>23.1779761111111</v>
      </c>
      <c r="Q3">
        <v>-106.19548027777699</v>
      </c>
      <c r="R3">
        <v>2.7711198597910398</v>
      </c>
    </row>
    <row r="4" spans="1:18" x14ac:dyDescent="0.35">
      <c r="A4" t="s">
        <v>20</v>
      </c>
      <c r="B4">
        <v>14</v>
      </c>
      <c r="C4">
        <v>10</v>
      </c>
      <c r="D4">
        <v>2</v>
      </c>
      <c r="E4">
        <v>2</v>
      </c>
      <c r="F4">
        <v>0</v>
      </c>
      <c r="G4">
        <v>3</v>
      </c>
      <c r="H4">
        <v>3</v>
      </c>
      <c r="I4">
        <v>0</v>
      </c>
      <c r="J4">
        <v>0</v>
      </c>
      <c r="K4">
        <v>21.428571428571399</v>
      </c>
      <c r="L4">
        <v>21.428571428571399</v>
      </c>
      <c r="M4">
        <v>0</v>
      </c>
      <c r="N4">
        <v>10.714285714285699</v>
      </c>
      <c r="O4">
        <v>6</v>
      </c>
      <c r="P4">
        <v>23.3313205555555</v>
      </c>
      <c r="Q4">
        <v>-106.35269722222201</v>
      </c>
      <c r="R4">
        <v>20.836224616745699</v>
      </c>
    </row>
    <row r="5" spans="1:18" x14ac:dyDescent="0.35">
      <c r="A5" t="s">
        <v>21</v>
      </c>
      <c r="B5">
        <v>21</v>
      </c>
      <c r="C5">
        <v>15</v>
      </c>
      <c r="D5">
        <v>3</v>
      </c>
      <c r="E5">
        <v>3</v>
      </c>
      <c r="F5">
        <v>1</v>
      </c>
      <c r="G5">
        <v>5</v>
      </c>
      <c r="H5">
        <v>2</v>
      </c>
      <c r="I5">
        <v>0</v>
      </c>
      <c r="J5">
        <v>4.7619047619047601</v>
      </c>
      <c r="K5">
        <v>23.8095238095238</v>
      </c>
      <c r="L5">
        <v>9.5238095238095202</v>
      </c>
      <c r="M5">
        <v>0</v>
      </c>
      <c r="N5">
        <v>9.5238095238095202</v>
      </c>
      <c r="O5">
        <v>8</v>
      </c>
      <c r="P5">
        <v>23.129858055555498</v>
      </c>
      <c r="Q5">
        <v>-106.16166749999999</v>
      </c>
      <c r="R5">
        <v>8.8328569445656395</v>
      </c>
    </row>
    <row r="6" spans="1:18" x14ac:dyDescent="0.35">
      <c r="A6" t="s">
        <v>22</v>
      </c>
      <c r="B6">
        <v>3</v>
      </c>
      <c r="C6">
        <v>3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33.3333333333333</v>
      </c>
      <c r="M6">
        <v>0</v>
      </c>
      <c r="N6">
        <v>8.3333333333333304</v>
      </c>
      <c r="O6">
        <v>1</v>
      </c>
      <c r="P6">
        <v>23.221171388888799</v>
      </c>
      <c r="Q6">
        <v>-106.16862500000001</v>
      </c>
      <c r="R6">
        <v>6.3715754405036904</v>
      </c>
    </row>
    <row r="7" spans="1:18" x14ac:dyDescent="0.35">
      <c r="A7" t="s">
        <v>23</v>
      </c>
      <c r="B7">
        <v>10</v>
      </c>
      <c r="C7">
        <v>10</v>
      </c>
      <c r="D7">
        <v>0</v>
      </c>
      <c r="E7">
        <v>0</v>
      </c>
      <c r="F7">
        <v>2</v>
      </c>
      <c r="G7">
        <v>1</v>
      </c>
      <c r="H7">
        <v>0</v>
      </c>
      <c r="I7">
        <v>0</v>
      </c>
      <c r="J7">
        <v>20</v>
      </c>
      <c r="K7">
        <v>10</v>
      </c>
      <c r="L7">
        <v>0</v>
      </c>
      <c r="M7">
        <v>0</v>
      </c>
      <c r="N7">
        <v>7.5</v>
      </c>
      <c r="O7">
        <v>3</v>
      </c>
      <c r="P7">
        <v>23.291756944444401</v>
      </c>
      <c r="Q7">
        <v>-106.398507777777</v>
      </c>
      <c r="R7">
        <v>21.547198586549499</v>
      </c>
    </row>
    <row r="8" spans="1:18" x14ac:dyDescent="0.35">
      <c r="A8" t="s">
        <v>24</v>
      </c>
      <c r="B8">
        <v>65</v>
      </c>
      <c r="C8">
        <v>34</v>
      </c>
      <c r="D8">
        <v>19</v>
      </c>
      <c r="E8">
        <v>11</v>
      </c>
      <c r="F8">
        <v>2</v>
      </c>
      <c r="G8">
        <v>7</v>
      </c>
      <c r="H8">
        <v>8</v>
      </c>
      <c r="I8">
        <v>1</v>
      </c>
      <c r="J8">
        <v>3.07692307692307</v>
      </c>
      <c r="K8">
        <v>10.769230769230701</v>
      </c>
      <c r="L8">
        <v>12.307692307692299</v>
      </c>
      <c r="M8">
        <v>1.5384615384615301</v>
      </c>
      <c r="N8">
        <v>6.9230769230769198</v>
      </c>
      <c r="O8">
        <v>18</v>
      </c>
      <c r="P8">
        <v>23.26145</v>
      </c>
      <c r="Q8">
        <v>-106.21250000000001</v>
      </c>
      <c r="R8">
        <v>8.0993023184580899</v>
      </c>
    </row>
    <row r="9" spans="1:18" x14ac:dyDescent="0.35">
      <c r="A9" t="s">
        <v>25</v>
      </c>
      <c r="B9">
        <v>59</v>
      </c>
      <c r="C9">
        <v>54</v>
      </c>
      <c r="D9">
        <v>5</v>
      </c>
      <c r="E9">
        <v>0</v>
      </c>
      <c r="F9">
        <v>1</v>
      </c>
      <c r="G9">
        <v>3</v>
      </c>
      <c r="H9">
        <v>10</v>
      </c>
      <c r="I9">
        <v>0</v>
      </c>
      <c r="J9">
        <v>1.6949152542372801</v>
      </c>
      <c r="K9">
        <v>5.0847457627118597</v>
      </c>
      <c r="L9">
        <v>16.949152542372801</v>
      </c>
      <c r="M9">
        <v>0</v>
      </c>
      <c r="N9">
        <v>5.9322033898304998</v>
      </c>
      <c r="O9">
        <v>14</v>
      </c>
      <c r="P9">
        <v>23.198669722222199</v>
      </c>
      <c r="Q9">
        <v>-106.31340111111101</v>
      </c>
      <c r="R9">
        <v>9.6299393324145708</v>
      </c>
    </row>
    <row r="10" spans="1:18" x14ac:dyDescent="0.35">
      <c r="A10" t="s">
        <v>26</v>
      </c>
      <c r="B10">
        <v>9</v>
      </c>
      <c r="C10">
        <v>9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11.1111111111111</v>
      </c>
      <c r="K10">
        <v>0</v>
      </c>
      <c r="L10">
        <v>11.1111111111111</v>
      </c>
      <c r="M10">
        <v>0</v>
      </c>
      <c r="N10">
        <v>5.55555555555555</v>
      </c>
      <c r="O10">
        <v>2</v>
      </c>
      <c r="P10">
        <v>23.202361666666601</v>
      </c>
      <c r="Q10">
        <v>-106.30913</v>
      </c>
      <c r="R10">
        <v>9.25389210225228</v>
      </c>
    </row>
    <row r="11" spans="1:18" x14ac:dyDescent="0.35">
      <c r="A11" t="s">
        <v>27</v>
      </c>
      <c r="B11">
        <v>5</v>
      </c>
      <c r="C11">
        <v>4</v>
      </c>
      <c r="D11">
        <v>1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20</v>
      </c>
      <c r="M11">
        <v>0</v>
      </c>
      <c r="N11">
        <v>5</v>
      </c>
      <c r="O11">
        <v>1</v>
      </c>
      <c r="P11">
        <v>23.374758611111101</v>
      </c>
      <c r="Q11">
        <v>-106.269875833333</v>
      </c>
      <c r="R11">
        <v>21.235064296257999</v>
      </c>
    </row>
    <row r="12" spans="1:18" x14ac:dyDescent="0.35">
      <c r="A12" t="s">
        <v>28</v>
      </c>
      <c r="B12">
        <v>10</v>
      </c>
      <c r="C12">
        <v>4</v>
      </c>
      <c r="D12">
        <v>5</v>
      </c>
      <c r="E12">
        <v>0</v>
      </c>
      <c r="F12">
        <v>0</v>
      </c>
      <c r="G12">
        <v>1</v>
      </c>
      <c r="H12">
        <v>1</v>
      </c>
      <c r="I12">
        <v>0</v>
      </c>
      <c r="J12">
        <v>0</v>
      </c>
      <c r="K12">
        <v>10</v>
      </c>
      <c r="L12">
        <v>10</v>
      </c>
      <c r="M12">
        <v>0</v>
      </c>
      <c r="N12">
        <v>5</v>
      </c>
      <c r="O12">
        <v>2</v>
      </c>
      <c r="P12">
        <v>23.177174722222201</v>
      </c>
      <c r="Q12">
        <v>-106.270093888888</v>
      </c>
      <c r="R12">
        <v>5.2873071079310501</v>
      </c>
    </row>
    <row r="13" spans="1:18" x14ac:dyDescent="0.35">
      <c r="A13" t="s">
        <v>29</v>
      </c>
      <c r="B13">
        <v>176</v>
      </c>
      <c r="C13">
        <v>154</v>
      </c>
      <c r="D13">
        <v>19</v>
      </c>
      <c r="E13">
        <v>3</v>
      </c>
      <c r="F13">
        <v>3</v>
      </c>
      <c r="G13">
        <v>3</v>
      </c>
      <c r="H13">
        <v>18</v>
      </c>
      <c r="I13">
        <v>2</v>
      </c>
      <c r="J13">
        <v>1.7045454545454499</v>
      </c>
      <c r="K13">
        <v>1.7045454545454499</v>
      </c>
      <c r="L13">
        <v>10.2272727272727</v>
      </c>
      <c r="M13">
        <v>1.13636363636363</v>
      </c>
      <c r="N13">
        <v>3.6931818181818099</v>
      </c>
      <c r="O13">
        <v>26</v>
      </c>
      <c r="P13">
        <v>23.187619999999999</v>
      </c>
      <c r="Q13">
        <v>-106.25814138888801</v>
      </c>
      <c r="R13">
        <v>3.91024965086411</v>
      </c>
    </row>
    <row r="14" spans="1:18" x14ac:dyDescent="0.35">
      <c r="A14" t="s">
        <v>30</v>
      </c>
      <c r="B14">
        <v>105</v>
      </c>
      <c r="C14">
        <v>65</v>
      </c>
      <c r="D14">
        <v>26</v>
      </c>
      <c r="E14">
        <v>2</v>
      </c>
      <c r="F14">
        <v>1</v>
      </c>
      <c r="G14">
        <v>1</v>
      </c>
      <c r="H14">
        <v>11</v>
      </c>
      <c r="I14">
        <v>0</v>
      </c>
      <c r="J14">
        <v>0.952380952380952</v>
      </c>
      <c r="K14">
        <v>0.952380952380952</v>
      </c>
      <c r="L14">
        <v>10.4761904761904</v>
      </c>
      <c r="M14">
        <v>0</v>
      </c>
      <c r="N14">
        <v>3.09523809523809</v>
      </c>
      <c r="O14">
        <v>13</v>
      </c>
      <c r="P14">
        <v>23.2706441666666</v>
      </c>
      <c r="Q14">
        <v>-106.360698611111</v>
      </c>
      <c r="R14">
        <v>17.027807328924801</v>
      </c>
    </row>
    <row r="15" spans="1:18" x14ac:dyDescent="0.35">
      <c r="A15" t="s">
        <v>31</v>
      </c>
      <c r="B15">
        <v>81</v>
      </c>
      <c r="C15">
        <v>48</v>
      </c>
      <c r="D15">
        <v>30</v>
      </c>
      <c r="E15">
        <v>3</v>
      </c>
      <c r="F15">
        <v>1</v>
      </c>
      <c r="G15">
        <v>3</v>
      </c>
      <c r="H15">
        <v>4</v>
      </c>
      <c r="I15">
        <v>1</v>
      </c>
      <c r="J15">
        <v>1.2345679012345601</v>
      </c>
      <c r="K15">
        <v>3.7037037037037002</v>
      </c>
      <c r="L15">
        <v>4.9382716049382704</v>
      </c>
      <c r="M15">
        <v>1.2345679012345601</v>
      </c>
      <c r="N15">
        <v>2.7777777777777701</v>
      </c>
      <c r="O15">
        <v>9</v>
      </c>
      <c r="P15">
        <v>23.272520277777701</v>
      </c>
      <c r="Q15">
        <v>-106.207671388888</v>
      </c>
      <c r="R15">
        <v>9.3740123488955795</v>
      </c>
    </row>
    <row r="16" spans="1:18" x14ac:dyDescent="0.35">
      <c r="A16" t="s">
        <v>32</v>
      </c>
      <c r="B16">
        <v>72</v>
      </c>
      <c r="C16">
        <v>43</v>
      </c>
      <c r="D16">
        <v>18</v>
      </c>
      <c r="E16">
        <v>11</v>
      </c>
      <c r="F16">
        <v>1</v>
      </c>
      <c r="G16">
        <v>2</v>
      </c>
      <c r="H16">
        <v>5</v>
      </c>
      <c r="I16">
        <v>0</v>
      </c>
      <c r="J16">
        <v>1.38888888888888</v>
      </c>
      <c r="K16">
        <v>2.7777777777777701</v>
      </c>
      <c r="L16">
        <v>6.9444444444444402</v>
      </c>
      <c r="M16">
        <v>0</v>
      </c>
      <c r="N16">
        <v>2.7777777777777701</v>
      </c>
      <c r="O16">
        <v>8</v>
      </c>
      <c r="P16">
        <v>23.3161013888888</v>
      </c>
      <c r="Q16">
        <v>-106.34665666666599</v>
      </c>
      <c r="R16">
        <v>19.165968122832801</v>
      </c>
    </row>
    <row r="17" spans="1:18" x14ac:dyDescent="0.35">
      <c r="A17" t="s">
        <v>33</v>
      </c>
      <c r="B17">
        <v>147</v>
      </c>
      <c r="C17">
        <v>114</v>
      </c>
      <c r="D17">
        <v>22</v>
      </c>
      <c r="E17">
        <v>7</v>
      </c>
      <c r="F17">
        <v>1</v>
      </c>
      <c r="G17">
        <v>0</v>
      </c>
      <c r="H17">
        <v>12</v>
      </c>
      <c r="I17">
        <v>0</v>
      </c>
      <c r="J17">
        <v>0.68027210884353695</v>
      </c>
      <c r="K17">
        <v>0</v>
      </c>
      <c r="L17">
        <v>8.1632653061224492</v>
      </c>
      <c r="M17">
        <v>0</v>
      </c>
      <c r="N17">
        <v>2.2108843537414899</v>
      </c>
      <c r="O17">
        <v>13</v>
      </c>
      <c r="P17">
        <v>23.090256111111099</v>
      </c>
      <c r="Q17">
        <v>-106.1514675</v>
      </c>
      <c r="R17">
        <v>12.958937587305799</v>
      </c>
    </row>
    <row r="18" spans="1:18" x14ac:dyDescent="0.35">
      <c r="A18" t="s">
        <v>33</v>
      </c>
      <c r="B18">
        <v>147</v>
      </c>
      <c r="C18">
        <v>114</v>
      </c>
      <c r="D18">
        <v>22</v>
      </c>
      <c r="E18">
        <v>7</v>
      </c>
      <c r="F18">
        <v>1</v>
      </c>
      <c r="G18">
        <v>0</v>
      </c>
      <c r="H18">
        <v>12</v>
      </c>
      <c r="I18">
        <v>0</v>
      </c>
      <c r="J18">
        <v>0.68027210884353695</v>
      </c>
      <c r="K18">
        <v>0</v>
      </c>
      <c r="L18">
        <v>8.1632653061224492</v>
      </c>
      <c r="M18">
        <v>0</v>
      </c>
      <c r="N18">
        <v>2.2108843537414899</v>
      </c>
      <c r="O18">
        <v>13</v>
      </c>
      <c r="P18">
        <v>23.087274166666599</v>
      </c>
      <c r="Q18">
        <v>-106.140488888888</v>
      </c>
      <c r="R18">
        <v>13.866542223998101</v>
      </c>
    </row>
    <row r="19" spans="1:18" x14ac:dyDescent="0.35">
      <c r="A19" t="s">
        <v>34</v>
      </c>
      <c r="B19">
        <v>14</v>
      </c>
      <c r="C19">
        <v>9</v>
      </c>
      <c r="D19">
        <v>3</v>
      </c>
      <c r="E19">
        <v>2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7.1428571428571397</v>
      </c>
      <c r="M19">
        <v>0</v>
      </c>
      <c r="N19">
        <v>1.78571428571428</v>
      </c>
      <c r="O19">
        <v>1</v>
      </c>
      <c r="P19">
        <v>23.397525833333301</v>
      </c>
      <c r="Q19">
        <v>-106.253519166666</v>
      </c>
      <c r="R19">
        <v>23.386704117269101</v>
      </c>
    </row>
    <row r="20" spans="1:18" x14ac:dyDescent="0.35">
      <c r="A20" t="s">
        <v>35</v>
      </c>
      <c r="B20">
        <v>145</v>
      </c>
      <c r="C20">
        <v>100</v>
      </c>
      <c r="D20">
        <v>43</v>
      </c>
      <c r="E20">
        <v>1</v>
      </c>
      <c r="F20">
        <v>1</v>
      </c>
      <c r="G20">
        <v>2</v>
      </c>
      <c r="H20">
        <v>4</v>
      </c>
      <c r="I20">
        <v>1</v>
      </c>
      <c r="J20">
        <v>0.68965517241379304</v>
      </c>
      <c r="K20">
        <v>1.3793103448275801</v>
      </c>
      <c r="L20">
        <v>2.7586206896551699</v>
      </c>
      <c r="M20">
        <v>0.68965517241379304</v>
      </c>
      <c r="N20">
        <v>1.3793103448275801</v>
      </c>
      <c r="O20">
        <v>8</v>
      </c>
      <c r="P20">
        <v>23.269015</v>
      </c>
      <c r="Q20">
        <v>-106.224223055555</v>
      </c>
      <c r="R20">
        <v>8.9116682341874096</v>
      </c>
    </row>
    <row r="21" spans="1:18" x14ac:dyDescent="0.35">
      <c r="A21" t="s">
        <v>36</v>
      </c>
      <c r="B21">
        <v>247</v>
      </c>
      <c r="C21">
        <v>197</v>
      </c>
      <c r="D21">
        <v>39</v>
      </c>
      <c r="E21">
        <v>11</v>
      </c>
      <c r="F21">
        <v>1</v>
      </c>
      <c r="G21">
        <v>3</v>
      </c>
      <c r="H21">
        <v>9</v>
      </c>
      <c r="I21">
        <v>0</v>
      </c>
      <c r="J21">
        <v>0.40485829959514102</v>
      </c>
      <c r="K21">
        <v>1.2145748987854199</v>
      </c>
      <c r="L21">
        <v>3.6437246963562702</v>
      </c>
      <c r="M21">
        <v>0</v>
      </c>
      <c r="N21">
        <v>1.31578947368421</v>
      </c>
      <c r="O21">
        <v>13</v>
      </c>
      <c r="P21">
        <v>23.254884722222201</v>
      </c>
      <c r="Q21">
        <v>-106.25603361111099</v>
      </c>
      <c r="R21">
        <v>8.2127026876761207</v>
      </c>
    </row>
    <row r="22" spans="1:18" x14ac:dyDescent="0.35">
      <c r="A22" t="s">
        <v>37</v>
      </c>
      <c r="B22">
        <v>737</v>
      </c>
      <c r="C22">
        <v>602</v>
      </c>
      <c r="D22">
        <v>127</v>
      </c>
      <c r="E22">
        <v>8</v>
      </c>
      <c r="F22">
        <v>4</v>
      </c>
      <c r="G22">
        <v>18</v>
      </c>
      <c r="H22">
        <v>15</v>
      </c>
      <c r="I22">
        <v>1</v>
      </c>
      <c r="J22">
        <v>0.54274084124830302</v>
      </c>
      <c r="K22">
        <v>2.4423337856173601</v>
      </c>
      <c r="L22">
        <v>2.0352781546811398</v>
      </c>
      <c r="M22">
        <v>0.13568521031207501</v>
      </c>
      <c r="N22">
        <v>1.28900949796472</v>
      </c>
      <c r="O22">
        <v>38</v>
      </c>
      <c r="P22">
        <v>23.123616111111101</v>
      </c>
      <c r="Q22">
        <v>-106.27623222222201</v>
      </c>
      <c r="R22">
        <v>9.2229575100247505</v>
      </c>
    </row>
    <row r="23" spans="1:18" x14ac:dyDescent="0.35">
      <c r="A23" t="s">
        <v>38</v>
      </c>
      <c r="B23">
        <v>121</v>
      </c>
      <c r="C23">
        <v>63</v>
      </c>
      <c r="D23">
        <v>38</v>
      </c>
      <c r="E23">
        <v>7</v>
      </c>
      <c r="F23">
        <v>1</v>
      </c>
      <c r="G23">
        <v>0</v>
      </c>
      <c r="H23">
        <v>5</v>
      </c>
      <c r="I23">
        <v>0</v>
      </c>
      <c r="J23">
        <v>0.82644628099173501</v>
      </c>
      <c r="K23">
        <v>0</v>
      </c>
      <c r="L23">
        <v>4.1322314049586701</v>
      </c>
      <c r="M23">
        <v>0</v>
      </c>
      <c r="N23">
        <v>1.2396694214876001</v>
      </c>
      <c r="O23">
        <v>6</v>
      </c>
      <c r="P23">
        <v>23.2267547222222</v>
      </c>
      <c r="Q23">
        <v>-106.299313055555</v>
      </c>
      <c r="R23">
        <v>9.1537562866043292</v>
      </c>
    </row>
    <row r="24" spans="1:18" x14ac:dyDescent="0.35">
      <c r="A24" t="s">
        <v>39</v>
      </c>
      <c r="B24">
        <v>479</v>
      </c>
      <c r="C24">
        <v>326</v>
      </c>
      <c r="D24">
        <v>102</v>
      </c>
      <c r="E24">
        <v>51</v>
      </c>
      <c r="F24">
        <v>4</v>
      </c>
      <c r="G24">
        <v>3</v>
      </c>
      <c r="H24">
        <v>16</v>
      </c>
      <c r="I24">
        <v>0</v>
      </c>
      <c r="J24">
        <v>0.83507306889352795</v>
      </c>
      <c r="K24">
        <v>0.62630480167014602</v>
      </c>
      <c r="L24">
        <v>3.34029227557411</v>
      </c>
      <c r="M24">
        <v>0</v>
      </c>
      <c r="N24">
        <v>1.2004175365344401</v>
      </c>
      <c r="O24">
        <v>23</v>
      </c>
      <c r="P24">
        <v>23.3407363888888</v>
      </c>
      <c r="Q24">
        <v>-106.241101944444</v>
      </c>
      <c r="R24">
        <v>16.982317225134501</v>
      </c>
    </row>
    <row r="25" spans="1:18" x14ac:dyDescent="0.35">
      <c r="A25" t="s">
        <v>40</v>
      </c>
      <c r="B25">
        <v>21</v>
      </c>
      <c r="C25">
        <v>12</v>
      </c>
      <c r="D25">
        <v>8</v>
      </c>
      <c r="E25">
        <v>1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4.7619047619047601</v>
      </c>
      <c r="M25">
        <v>0</v>
      </c>
      <c r="N25">
        <v>1.19047619047619</v>
      </c>
      <c r="O25">
        <v>1</v>
      </c>
      <c r="P25">
        <v>23.1936797222222</v>
      </c>
      <c r="Q25">
        <v>-106.29264472222199</v>
      </c>
      <c r="R25">
        <v>7.4617690939396599</v>
      </c>
    </row>
    <row r="26" spans="1:18" x14ac:dyDescent="0.35">
      <c r="A26" t="s">
        <v>41</v>
      </c>
      <c r="B26">
        <v>239</v>
      </c>
      <c r="C26">
        <v>169</v>
      </c>
      <c r="D26">
        <v>42</v>
      </c>
      <c r="E26">
        <v>28</v>
      </c>
      <c r="F26">
        <v>0</v>
      </c>
      <c r="G26">
        <v>1</v>
      </c>
      <c r="H26">
        <v>10</v>
      </c>
      <c r="I26">
        <v>0</v>
      </c>
      <c r="J26">
        <v>0</v>
      </c>
      <c r="K26">
        <v>0.418410041841004</v>
      </c>
      <c r="L26">
        <v>4.1841004184100399</v>
      </c>
      <c r="M26">
        <v>0</v>
      </c>
      <c r="N26">
        <v>1.1506276150627599</v>
      </c>
      <c r="O26">
        <v>11</v>
      </c>
      <c r="P26">
        <v>23.328215555555499</v>
      </c>
      <c r="Q26">
        <v>-106.254927777777</v>
      </c>
      <c r="R26">
        <v>15.8659997738651</v>
      </c>
    </row>
    <row r="27" spans="1:18" x14ac:dyDescent="0.35">
      <c r="A27" t="s">
        <v>42</v>
      </c>
      <c r="B27">
        <v>842</v>
      </c>
      <c r="C27">
        <v>689</v>
      </c>
      <c r="D27">
        <v>113</v>
      </c>
      <c r="E27">
        <v>30</v>
      </c>
      <c r="F27">
        <v>5</v>
      </c>
      <c r="G27">
        <v>9</v>
      </c>
      <c r="H27">
        <v>21</v>
      </c>
      <c r="I27">
        <v>2</v>
      </c>
      <c r="J27">
        <v>0.59382422802850299</v>
      </c>
      <c r="K27">
        <v>1.0688836104513</v>
      </c>
      <c r="L27">
        <v>2.4940617577197099</v>
      </c>
      <c r="M27">
        <v>0.237529691211401</v>
      </c>
      <c r="N27">
        <v>1.09857482185273</v>
      </c>
      <c r="O27">
        <v>37</v>
      </c>
      <c r="P27">
        <v>23.194700000000001</v>
      </c>
      <c r="Q27">
        <v>-106.339483888888</v>
      </c>
      <c r="R27">
        <v>12.254497899325701</v>
      </c>
    </row>
    <row r="28" spans="1:18" x14ac:dyDescent="0.35">
      <c r="A28" t="s">
        <v>43</v>
      </c>
      <c r="B28">
        <v>26</v>
      </c>
      <c r="C28">
        <v>22</v>
      </c>
      <c r="D28">
        <v>3</v>
      </c>
      <c r="E28">
        <v>1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3.84615384615384</v>
      </c>
      <c r="M28">
        <v>0</v>
      </c>
      <c r="N28">
        <v>0.96153846153846101</v>
      </c>
      <c r="O28">
        <v>1</v>
      </c>
      <c r="P28">
        <v>23.194462222222199</v>
      </c>
      <c r="Q28">
        <v>-106.321787222222</v>
      </c>
      <c r="R28">
        <v>10.4443011783593</v>
      </c>
    </row>
    <row r="29" spans="1:18" x14ac:dyDescent="0.35">
      <c r="A29" t="s">
        <v>44</v>
      </c>
      <c r="B29">
        <v>78</v>
      </c>
      <c r="C29">
        <v>67</v>
      </c>
      <c r="D29">
        <v>10</v>
      </c>
      <c r="E29">
        <v>1</v>
      </c>
      <c r="F29">
        <v>1</v>
      </c>
      <c r="G29">
        <v>1</v>
      </c>
      <c r="H29">
        <v>1</v>
      </c>
      <c r="I29">
        <v>0</v>
      </c>
      <c r="J29">
        <v>1.2820512820512799</v>
      </c>
      <c r="K29">
        <v>1.2820512820512799</v>
      </c>
      <c r="L29">
        <v>1.2820512820512799</v>
      </c>
      <c r="M29">
        <v>0</v>
      </c>
      <c r="N29">
        <v>0.96153846153846101</v>
      </c>
      <c r="O29">
        <v>3</v>
      </c>
      <c r="P29">
        <v>23.2018294444444</v>
      </c>
      <c r="Q29">
        <v>-106.31257777777699</v>
      </c>
      <c r="R29">
        <v>9.5931100257085191</v>
      </c>
    </row>
    <row r="30" spans="1:18" x14ac:dyDescent="0.35">
      <c r="A30" t="s">
        <v>45</v>
      </c>
      <c r="B30">
        <v>1128</v>
      </c>
      <c r="C30">
        <v>978</v>
      </c>
      <c r="D30">
        <v>117</v>
      </c>
      <c r="E30">
        <v>32</v>
      </c>
      <c r="F30">
        <v>1</v>
      </c>
      <c r="G30">
        <v>16</v>
      </c>
      <c r="H30">
        <v>22</v>
      </c>
      <c r="I30">
        <v>1</v>
      </c>
      <c r="J30">
        <v>8.8652482269503494E-2</v>
      </c>
      <c r="K30">
        <v>1.4184397163120499</v>
      </c>
      <c r="L30">
        <v>1.9503546099290701</v>
      </c>
      <c r="M30">
        <v>8.8652482269503494E-2</v>
      </c>
      <c r="N30">
        <v>0.88652482269503496</v>
      </c>
      <c r="O30">
        <v>40</v>
      </c>
      <c r="P30">
        <v>23.141124444444401</v>
      </c>
      <c r="Q30">
        <v>-106.245648888888</v>
      </c>
      <c r="R30">
        <v>5.8831141849858604</v>
      </c>
    </row>
    <row r="31" spans="1:18" x14ac:dyDescent="0.35">
      <c r="A31" t="s">
        <v>46</v>
      </c>
      <c r="B31">
        <v>5393</v>
      </c>
      <c r="C31">
        <v>4437</v>
      </c>
      <c r="D31">
        <v>730</v>
      </c>
      <c r="E31">
        <v>146</v>
      </c>
      <c r="F31">
        <v>17</v>
      </c>
      <c r="G31">
        <v>57</v>
      </c>
      <c r="H31">
        <v>101</v>
      </c>
      <c r="I31">
        <v>6</v>
      </c>
      <c r="J31">
        <v>0.315223437789727</v>
      </c>
      <c r="K31">
        <v>1.05692564435379</v>
      </c>
      <c r="L31">
        <v>1.87279807157426</v>
      </c>
      <c r="M31">
        <v>0.111255330984609</v>
      </c>
      <c r="N31">
        <v>0.83905062117559803</v>
      </c>
      <c r="O31">
        <v>181</v>
      </c>
      <c r="P31">
        <v>23.188642777777702</v>
      </c>
      <c r="Q31">
        <v>-106.219963888888</v>
      </c>
      <c r="R31">
        <v>0</v>
      </c>
    </row>
    <row r="32" spans="1:18" x14ac:dyDescent="0.35">
      <c r="A32" t="s">
        <v>47</v>
      </c>
      <c r="B32">
        <v>161</v>
      </c>
      <c r="C32">
        <v>94</v>
      </c>
      <c r="D32">
        <v>47</v>
      </c>
      <c r="E32">
        <v>20</v>
      </c>
      <c r="F32">
        <v>0</v>
      </c>
      <c r="G32">
        <v>0</v>
      </c>
      <c r="H32">
        <v>5</v>
      </c>
      <c r="I32">
        <v>0</v>
      </c>
      <c r="J32">
        <v>0</v>
      </c>
      <c r="K32">
        <v>0</v>
      </c>
      <c r="L32">
        <v>3.1055900621118</v>
      </c>
      <c r="M32">
        <v>0</v>
      </c>
      <c r="N32">
        <v>0.77639751552795</v>
      </c>
      <c r="O32">
        <v>5</v>
      </c>
      <c r="P32">
        <v>23.305219444444401</v>
      </c>
      <c r="Q32">
        <v>-106.254258055555</v>
      </c>
      <c r="R32">
        <v>13.3790663828368</v>
      </c>
    </row>
    <row r="33" spans="1:18" x14ac:dyDescent="0.35">
      <c r="A33" t="s">
        <v>48</v>
      </c>
      <c r="B33">
        <v>129</v>
      </c>
      <c r="C33">
        <v>86</v>
      </c>
      <c r="D33">
        <v>27</v>
      </c>
      <c r="E33">
        <v>16</v>
      </c>
      <c r="F33">
        <v>0</v>
      </c>
      <c r="G33">
        <v>0</v>
      </c>
      <c r="H33">
        <v>4</v>
      </c>
      <c r="I33">
        <v>0</v>
      </c>
      <c r="J33">
        <v>0</v>
      </c>
      <c r="K33">
        <v>0</v>
      </c>
      <c r="L33">
        <v>3.1007751937984498</v>
      </c>
      <c r="M33">
        <v>0</v>
      </c>
      <c r="N33">
        <v>0.775193798449612</v>
      </c>
      <c r="O33">
        <v>4</v>
      </c>
      <c r="P33">
        <v>23.230601666666601</v>
      </c>
      <c r="Q33">
        <v>-106.25571333333301</v>
      </c>
      <c r="R33">
        <v>5.9147632293693597</v>
      </c>
    </row>
    <row r="34" spans="1:18" x14ac:dyDescent="0.35">
      <c r="A34" t="s">
        <v>49</v>
      </c>
      <c r="B34">
        <v>345</v>
      </c>
      <c r="C34">
        <v>239</v>
      </c>
      <c r="D34">
        <v>84</v>
      </c>
      <c r="E34">
        <v>22</v>
      </c>
      <c r="F34">
        <v>1</v>
      </c>
      <c r="G34">
        <v>4</v>
      </c>
      <c r="H34">
        <v>5</v>
      </c>
      <c r="I34">
        <v>0</v>
      </c>
      <c r="J34">
        <v>0.28985507246376802</v>
      </c>
      <c r="K34">
        <v>1.1594202898550701</v>
      </c>
      <c r="L34">
        <v>1.4492753623188399</v>
      </c>
      <c r="M34">
        <v>0</v>
      </c>
      <c r="N34">
        <v>0.72463768115941996</v>
      </c>
      <c r="O34">
        <v>10</v>
      </c>
      <c r="P34">
        <v>23.242426666666599</v>
      </c>
      <c r="Q34">
        <v>-106.252616111111</v>
      </c>
      <c r="R34">
        <v>6.8300371201231798</v>
      </c>
    </row>
    <row r="35" spans="1:18" x14ac:dyDescent="0.35">
      <c r="A35" t="s">
        <v>50</v>
      </c>
      <c r="B35">
        <v>279</v>
      </c>
      <c r="C35">
        <v>175</v>
      </c>
      <c r="D35">
        <v>56</v>
      </c>
      <c r="E35">
        <v>44</v>
      </c>
      <c r="F35">
        <v>0</v>
      </c>
      <c r="G35">
        <v>1</v>
      </c>
      <c r="H35">
        <v>7</v>
      </c>
      <c r="I35">
        <v>0</v>
      </c>
      <c r="J35">
        <v>0</v>
      </c>
      <c r="K35">
        <v>0.35842293906810002</v>
      </c>
      <c r="L35">
        <v>2.5089605734767</v>
      </c>
      <c r="M35">
        <v>0</v>
      </c>
      <c r="N35">
        <v>0.71684587813620004</v>
      </c>
      <c r="O35">
        <v>8</v>
      </c>
      <c r="P35">
        <v>23.306589166666601</v>
      </c>
      <c r="Q35">
        <v>-106.218036388888</v>
      </c>
      <c r="R35">
        <v>13.063755094095299</v>
      </c>
    </row>
    <row r="36" spans="1:18" x14ac:dyDescent="0.35">
      <c r="A36" t="s">
        <v>51</v>
      </c>
      <c r="B36">
        <v>423</v>
      </c>
      <c r="C36">
        <v>323</v>
      </c>
      <c r="D36">
        <v>50</v>
      </c>
      <c r="E36">
        <v>50</v>
      </c>
      <c r="F36">
        <v>1</v>
      </c>
      <c r="G36">
        <v>4</v>
      </c>
      <c r="H36">
        <v>4</v>
      </c>
      <c r="I36">
        <v>0</v>
      </c>
      <c r="J36">
        <v>0.23640661938534199</v>
      </c>
      <c r="K36">
        <v>0.94562647754137097</v>
      </c>
      <c r="L36">
        <v>0.94562647754137097</v>
      </c>
      <c r="M36">
        <v>0</v>
      </c>
      <c r="N36">
        <v>0.53191489361702105</v>
      </c>
      <c r="O36">
        <v>9</v>
      </c>
      <c r="P36">
        <v>23.272492499999998</v>
      </c>
      <c r="Q36">
        <v>-106.24597583333301</v>
      </c>
      <c r="R36">
        <v>9.6602149813217508</v>
      </c>
    </row>
    <row r="37" spans="1:18" x14ac:dyDescent="0.35">
      <c r="A37" t="s">
        <v>52</v>
      </c>
      <c r="B37">
        <v>97</v>
      </c>
      <c r="C37">
        <v>43</v>
      </c>
      <c r="D37">
        <v>45</v>
      </c>
      <c r="E37">
        <v>9</v>
      </c>
      <c r="F37">
        <v>0</v>
      </c>
      <c r="G37">
        <v>1</v>
      </c>
      <c r="H37">
        <v>1</v>
      </c>
      <c r="I37">
        <v>0</v>
      </c>
      <c r="J37">
        <v>0</v>
      </c>
      <c r="K37">
        <v>1.0309278350515401</v>
      </c>
      <c r="L37">
        <v>1.0309278350515401</v>
      </c>
      <c r="M37">
        <v>0</v>
      </c>
      <c r="N37">
        <v>0.51546391752577303</v>
      </c>
      <c r="O37">
        <v>2</v>
      </c>
      <c r="P37">
        <v>23.2976877777777</v>
      </c>
      <c r="Q37">
        <v>-106.321520555555</v>
      </c>
      <c r="R37">
        <v>15.932898271301401</v>
      </c>
    </row>
    <row r="38" spans="1:18" x14ac:dyDescent="0.35">
      <c r="A38" t="s">
        <v>53</v>
      </c>
      <c r="B38">
        <v>152</v>
      </c>
      <c r="C38">
        <v>106</v>
      </c>
      <c r="D38">
        <v>42</v>
      </c>
      <c r="E38">
        <v>0</v>
      </c>
      <c r="F38">
        <v>1</v>
      </c>
      <c r="G38">
        <v>0</v>
      </c>
      <c r="H38">
        <v>2</v>
      </c>
      <c r="I38">
        <v>0</v>
      </c>
      <c r="J38">
        <v>0.65789473684210498</v>
      </c>
      <c r="K38">
        <v>0</v>
      </c>
      <c r="L38">
        <v>1.31578947368421</v>
      </c>
      <c r="M38">
        <v>0</v>
      </c>
      <c r="N38">
        <v>0.49342105263157798</v>
      </c>
      <c r="O38">
        <v>3</v>
      </c>
      <c r="P38">
        <v>23.318996111111101</v>
      </c>
      <c r="Q38">
        <v>-106.387443611111</v>
      </c>
      <c r="R38">
        <v>22.4081226622807</v>
      </c>
    </row>
    <row r="39" spans="1:18" x14ac:dyDescent="0.35">
      <c r="A39" t="s">
        <v>54</v>
      </c>
      <c r="B39">
        <v>57</v>
      </c>
      <c r="C39">
        <v>33</v>
      </c>
      <c r="D39">
        <v>15</v>
      </c>
      <c r="E39">
        <v>9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1.7543859649122799</v>
      </c>
      <c r="M39">
        <v>0</v>
      </c>
      <c r="N39">
        <v>0.43859649122806998</v>
      </c>
      <c r="O39">
        <v>1</v>
      </c>
      <c r="P39">
        <v>23.275790277777698</v>
      </c>
      <c r="Q39">
        <v>-106.206078888888</v>
      </c>
      <c r="R39">
        <v>9.7554073318619796</v>
      </c>
    </row>
    <row r="40" spans="1:18" x14ac:dyDescent="0.35">
      <c r="A40" t="s">
        <v>55</v>
      </c>
      <c r="B40">
        <v>296</v>
      </c>
      <c r="C40">
        <v>224</v>
      </c>
      <c r="D40">
        <v>58</v>
      </c>
      <c r="E40">
        <v>14</v>
      </c>
      <c r="F40">
        <v>1</v>
      </c>
      <c r="G40">
        <v>0</v>
      </c>
      <c r="H40">
        <v>4</v>
      </c>
      <c r="I40">
        <v>0</v>
      </c>
      <c r="J40">
        <v>0.337837837837837</v>
      </c>
      <c r="K40">
        <v>0</v>
      </c>
      <c r="L40">
        <v>1.35135135135135</v>
      </c>
      <c r="M40">
        <v>0</v>
      </c>
      <c r="N40">
        <v>0.42229729729729698</v>
      </c>
      <c r="O40">
        <v>5</v>
      </c>
      <c r="P40">
        <v>23.206438888888801</v>
      </c>
      <c r="Q40">
        <v>-106.26137138888799</v>
      </c>
      <c r="R40">
        <v>4.6747632462542601</v>
      </c>
    </row>
    <row r="41" spans="1:18" x14ac:dyDescent="0.35">
      <c r="A41" t="s">
        <v>56</v>
      </c>
      <c r="B41">
        <v>359</v>
      </c>
      <c r="C41">
        <v>224</v>
      </c>
      <c r="D41">
        <v>88</v>
      </c>
      <c r="E41">
        <v>47</v>
      </c>
      <c r="F41">
        <v>1</v>
      </c>
      <c r="G41">
        <v>2</v>
      </c>
      <c r="H41">
        <v>3</v>
      </c>
      <c r="I41">
        <v>0</v>
      </c>
      <c r="J41">
        <v>0.27855153203342597</v>
      </c>
      <c r="K41">
        <v>0.55710306406685195</v>
      </c>
      <c r="L41">
        <v>0.83565459610027804</v>
      </c>
      <c r="M41">
        <v>0</v>
      </c>
      <c r="N41">
        <v>0.41782729805013902</v>
      </c>
      <c r="O41">
        <v>6</v>
      </c>
      <c r="P41">
        <v>23.408344999999901</v>
      </c>
      <c r="Q41">
        <v>-106.211601388888</v>
      </c>
      <c r="R41">
        <v>24.346659436999001</v>
      </c>
    </row>
    <row r="42" spans="1:18" x14ac:dyDescent="0.35">
      <c r="A42" t="s">
        <v>57</v>
      </c>
      <c r="B42">
        <v>123</v>
      </c>
      <c r="C42">
        <v>63</v>
      </c>
      <c r="D42">
        <v>47</v>
      </c>
      <c r="E42">
        <v>13</v>
      </c>
      <c r="F42">
        <v>0</v>
      </c>
      <c r="G42">
        <v>0</v>
      </c>
      <c r="H42">
        <v>2</v>
      </c>
      <c r="I42">
        <v>0</v>
      </c>
      <c r="J42">
        <v>0</v>
      </c>
      <c r="K42">
        <v>0</v>
      </c>
      <c r="L42">
        <v>1.6260162601626</v>
      </c>
      <c r="M42">
        <v>0</v>
      </c>
      <c r="N42">
        <v>0.40650406504065001</v>
      </c>
      <c r="O42">
        <v>2</v>
      </c>
      <c r="P42">
        <v>23.373864722222201</v>
      </c>
      <c r="Q42">
        <v>-106.322633055555</v>
      </c>
      <c r="R42">
        <v>23.0459199179178</v>
      </c>
    </row>
    <row r="43" spans="1:18" x14ac:dyDescent="0.35">
      <c r="A43" t="s">
        <v>58</v>
      </c>
      <c r="B43">
        <v>1140</v>
      </c>
      <c r="C43">
        <v>763</v>
      </c>
      <c r="D43">
        <v>279</v>
      </c>
      <c r="E43">
        <v>97</v>
      </c>
      <c r="F43">
        <v>4</v>
      </c>
      <c r="G43">
        <v>4</v>
      </c>
      <c r="H43">
        <v>7</v>
      </c>
      <c r="I43">
        <v>1</v>
      </c>
      <c r="J43">
        <v>0.35087719298245601</v>
      </c>
      <c r="K43">
        <v>0.35087719298245601</v>
      </c>
      <c r="L43">
        <v>0.61403508771929804</v>
      </c>
      <c r="M43">
        <v>8.7719298245614002E-2</v>
      </c>
      <c r="N43">
        <v>0.35087719298245601</v>
      </c>
      <c r="O43">
        <v>16</v>
      </c>
      <c r="P43">
        <v>23.2450233333333</v>
      </c>
      <c r="Q43">
        <v>-106.20581194444399</v>
      </c>
      <c r="R43">
        <v>6.4098073824702704</v>
      </c>
    </row>
    <row r="44" spans="1:18" x14ac:dyDescent="0.35">
      <c r="A44" t="s">
        <v>59</v>
      </c>
      <c r="B44">
        <v>72</v>
      </c>
      <c r="C44">
        <v>45</v>
      </c>
      <c r="D44">
        <v>24</v>
      </c>
      <c r="E44">
        <v>3</v>
      </c>
      <c r="F44">
        <v>0</v>
      </c>
      <c r="G44">
        <v>1</v>
      </c>
      <c r="H44">
        <v>0</v>
      </c>
      <c r="I44">
        <v>0</v>
      </c>
      <c r="J44">
        <v>0</v>
      </c>
      <c r="K44">
        <v>1.38888888888888</v>
      </c>
      <c r="L44">
        <v>0</v>
      </c>
      <c r="M44">
        <v>0</v>
      </c>
      <c r="N44">
        <v>0.34722222222222199</v>
      </c>
      <c r="O44">
        <v>1</v>
      </c>
      <c r="P44">
        <v>23.2662477777777</v>
      </c>
      <c r="Q44">
        <v>-106.319745555555</v>
      </c>
      <c r="R44">
        <v>13.347817685219599</v>
      </c>
    </row>
    <row r="45" spans="1:18" x14ac:dyDescent="0.35">
      <c r="A45" t="s">
        <v>60</v>
      </c>
      <c r="B45">
        <v>77</v>
      </c>
      <c r="C45">
        <v>41</v>
      </c>
      <c r="D45">
        <v>33</v>
      </c>
      <c r="E45">
        <v>3</v>
      </c>
      <c r="F45">
        <v>0</v>
      </c>
      <c r="G45">
        <v>0</v>
      </c>
      <c r="H45">
        <v>1</v>
      </c>
      <c r="I45">
        <v>0</v>
      </c>
      <c r="J45">
        <v>0</v>
      </c>
      <c r="K45">
        <v>0</v>
      </c>
      <c r="L45">
        <v>1.29870129870129</v>
      </c>
      <c r="M45">
        <v>0</v>
      </c>
      <c r="N45">
        <v>0.32467532467532401</v>
      </c>
      <c r="O45">
        <v>1</v>
      </c>
      <c r="P45">
        <v>23.160916388888801</v>
      </c>
      <c r="Q45">
        <v>-106.152663055555</v>
      </c>
      <c r="R45">
        <v>7.5441092711865299</v>
      </c>
    </row>
    <row r="46" spans="1:18" x14ac:dyDescent="0.35">
      <c r="A46" t="s">
        <v>61</v>
      </c>
      <c r="B46">
        <v>172753</v>
      </c>
      <c r="C46">
        <v>132733</v>
      </c>
      <c r="D46">
        <v>24168</v>
      </c>
      <c r="E46">
        <v>12740</v>
      </c>
      <c r="F46">
        <v>392</v>
      </c>
      <c r="G46">
        <v>768</v>
      </c>
      <c r="H46">
        <v>731</v>
      </c>
      <c r="I46">
        <v>107</v>
      </c>
      <c r="J46">
        <v>0.226913570241906</v>
      </c>
      <c r="K46">
        <v>0.44456536210659098</v>
      </c>
      <c r="L46">
        <v>0.42314749960926801</v>
      </c>
      <c r="M46">
        <v>6.1938142897663098E-2</v>
      </c>
      <c r="N46">
        <v>0.28914114371385702</v>
      </c>
      <c r="O46">
        <v>1998</v>
      </c>
      <c r="P46">
        <v>23.200315833333299</v>
      </c>
      <c r="Q46">
        <v>-106.422221388888</v>
      </c>
      <c r="R46">
        <v>20.746440534176699</v>
      </c>
    </row>
    <row r="47" spans="1:18" x14ac:dyDescent="0.35">
      <c r="A47" t="s">
        <v>62</v>
      </c>
      <c r="B47">
        <v>4005</v>
      </c>
      <c r="C47">
        <v>2760</v>
      </c>
      <c r="D47">
        <v>1122</v>
      </c>
      <c r="E47">
        <v>113</v>
      </c>
      <c r="F47">
        <v>9</v>
      </c>
      <c r="G47">
        <v>21</v>
      </c>
      <c r="H47">
        <v>7</v>
      </c>
      <c r="I47">
        <v>4</v>
      </c>
      <c r="J47">
        <v>0.224719101123595</v>
      </c>
      <c r="K47">
        <v>0.52434456928838902</v>
      </c>
      <c r="L47">
        <v>0.17478152309612899</v>
      </c>
      <c r="M47">
        <v>9.9875156054931302E-2</v>
      </c>
      <c r="N47">
        <v>0.25593008739076101</v>
      </c>
      <c r="O47">
        <v>41</v>
      </c>
      <c r="P47">
        <v>23.1869230555555</v>
      </c>
      <c r="Q47">
        <v>-106.330386111111</v>
      </c>
      <c r="R47">
        <v>11.3066496256991</v>
      </c>
    </row>
    <row r="48" spans="1:18" x14ac:dyDescent="0.35">
      <c r="A48" t="s">
        <v>63</v>
      </c>
      <c r="B48">
        <v>133</v>
      </c>
      <c r="C48">
        <v>110</v>
      </c>
      <c r="D48">
        <v>13</v>
      </c>
      <c r="E48">
        <v>9</v>
      </c>
      <c r="F48">
        <v>1</v>
      </c>
      <c r="G48">
        <v>0</v>
      </c>
      <c r="H48">
        <v>0</v>
      </c>
      <c r="I48">
        <v>0</v>
      </c>
      <c r="J48">
        <v>0.75187969924812004</v>
      </c>
      <c r="K48">
        <v>0</v>
      </c>
      <c r="L48">
        <v>0</v>
      </c>
      <c r="M48">
        <v>0</v>
      </c>
      <c r="N48">
        <v>0.18796992481203001</v>
      </c>
      <c r="O48">
        <v>1</v>
      </c>
      <c r="P48">
        <v>23.189833888888799</v>
      </c>
      <c r="Q48">
        <v>-106.230277777777</v>
      </c>
      <c r="R48">
        <v>1.06413388824255</v>
      </c>
    </row>
    <row r="49" spans="1:18" x14ac:dyDescent="0.35">
      <c r="A49" t="s">
        <v>63</v>
      </c>
      <c r="B49">
        <v>133</v>
      </c>
      <c r="C49">
        <v>110</v>
      </c>
      <c r="D49">
        <v>13</v>
      </c>
      <c r="E49">
        <v>9</v>
      </c>
      <c r="F49">
        <v>1</v>
      </c>
      <c r="G49">
        <v>0</v>
      </c>
      <c r="H49">
        <v>0</v>
      </c>
      <c r="I49">
        <v>0</v>
      </c>
      <c r="J49">
        <v>0.75187969924812004</v>
      </c>
      <c r="K49">
        <v>0</v>
      </c>
      <c r="L49">
        <v>0</v>
      </c>
      <c r="M49">
        <v>0</v>
      </c>
      <c r="N49">
        <v>0.18796992481203001</v>
      </c>
      <c r="O49">
        <v>1</v>
      </c>
      <c r="P49">
        <v>23.297995833333299</v>
      </c>
      <c r="Q49">
        <v>-106.395437777777</v>
      </c>
      <c r="R49">
        <v>21.6596826814969</v>
      </c>
    </row>
    <row r="52" spans="1:18" x14ac:dyDescent="0.35">
      <c r="O52">
        <f>SUM(O2:O49)</f>
        <v>2629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838D-26BB-4570-9C78-6B633DE53954}">
  <dimension ref="A1:J56"/>
  <sheetViews>
    <sheetView tabSelected="1" topLeftCell="A31" workbookViewId="0">
      <selection sqref="A1:F49"/>
    </sheetView>
  </sheetViews>
  <sheetFormatPr baseColWidth="10" defaultRowHeight="14.5" x14ac:dyDescent="0.35"/>
  <cols>
    <col min="2" max="5" width="11.36328125" bestFit="1" customWidth="1"/>
    <col min="6" max="6" width="12.36328125" bestFit="1" customWidth="1"/>
  </cols>
  <sheetData>
    <row r="1" spans="1:6" x14ac:dyDescent="0.35">
      <c r="A1" t="s">
        <v>0</v>
      </c>
      <c r="B1" t="s">
        <v>85</v>
      </c>
      <c r="C1" t="s">
        <v>81</v>
      </c>
      <c r="D1" t="s">
        <v>82</v>
      </c>
      <c r="E1" t="s">
        <v>83</v>
      </c>
      <c r="F1" t="s">
        <v>84</v>
      </c>
    </row>
    <row r="2" spans="1:6" x14ac:dyDescent="0.35">
      <c r="A2" t="s">
        <v>18</v>
      </c>
      <c r="B2" s="4">
        <v>1</v>
      </c>
      <c r="C2" s="4">
        <v>0</v>
      </c>
      <c r="D2" s="4">
        <v>2</v>
      </c>
      <c r="E2" s="4">
        <v>0</v>
      </c>
      <c r="F2" s="4">
        <v>3</v>
      </c>
    </row>
    <row r="3" spans="1:6" x14ac:dyDescent="0.35">
      <c r="A3" t="s">
        <v>19</v>
      </c>
      <c r="B3" s="4">
        <v>3</v>
      </c>
      <c r="C3" s="4">
        <v>3</v>
      </c>
      <c r="D3" s="4">
        <v>3</v>
      </c>
      <c r="E3" s="4">
        <v>3</v>
      </c>
      <c r="F3" s="4">
        <v>12</v>
      </c>
    </row>
    <row r="4" spans="1:6" x14ac:dyDescent="0.35">
      <c r="A4" t="s">
        <v>20</v>
      </c>
      <c r="B4" s="4">
        <v>0</v>
      </c>
      <c r="C4" s="4">
        <v>3</v>
      </c>
      <c r="D4" s="4">
        <v>3</v>
      </c>
      <c r="E4" s="4">
        <v>0</v>
      </c>
      <c r="F4" s="4">
        <v>6</v>
      </c>
    </row>
    <row r="5" spans="1:6" x14ac:dyDescent="0.35">
      <c r="A5" t="s">
        <v>21</v>
      </c>
      <c r="B5" s="4">
        <v>1</v>
      </c>
      <c r="C5" s="4">
        <v>5</v>
      </c>
      <c r="D5" s="4">
        <v>2</v>
      </c>
      <c r="E5" s="4">
        <v>0</v>
      </c>
      <c r="F5" s="4">
        <v>8</v>
      </c>
    </row>
    <row r="6" spans="1:6" x14ac:dyDescent="0.35">
      <c r="A6" t="s">
        <v>22</v>
      </c>
      <c r="B6" s="4">
        <v>0</v>
      </c>
      <c r="C6" s="4">
        <v>0</v>
      </c>
      <c r="D6" s="4">
        <v>1</v>
      </c>
      <c r="E6" s="4">
        <v>0</v>
      </c>
      <c r="F6" s="4">
        <v>1</v>
      </c>
    </row>
    <row r="7" spans="1:6" x14ac:dyDescent="0.35">
      <c r="A7" t="s">
        <v>23</v>
      </c>
      <c r="B7" s="4">
        <v>2</v>
      </c>
      <c r="C7" s="4">
        <v>1</v>
      </c>
      <c r="D7" s="4">
        <v>0</v>
      </c>
      <c r="E7" s="4">
        <v>0</v>
      </c>
      <c r="F7" s="4">
        <v>3</v>
      </c>
    </row>
    <row r="8" spans="1:6" x14ac:dyDescent="0.35">
      <c r="A8" t="s">
        <v>24</v>
      </c>
      <c r="B8" s="4">
        <v>2</v>
      </c>
      <c r="C8" s="4">
        <v>7</v>
      </c>
      <c r="D8" s="4">
        <v>8</v>
      </c>
      <c r="E8" s="4">
        <v>1</v>
      </c>
      <c r="F8" s="4">
        <v>18</v>
      </c>
    </row>
    <row r="9" spans="1:6" x14ac:dyDescent="0.35">
      <c r="A9" t="s">
        <v>25</v>
      </c>
      <c r="B9" s="4">
        <v>1</v>
      </c>
      <c r="C9" s="4">
        <v>3</v>
      </c>
      <c r="D9" s="4">
        <v>10</v>
      </c>
      <c r="E9" s="4">
        <v>0</v>
      </c>
      <c r="F9" s="4">
        <v>14</v>
      </c>
    </row>
    <row r="10" spans="1:6" x14ac:dyDescent="0.35">
      <c r="A10" t="s">
        <v>26</v>
      </c>
      <c r="B10" s="4">
        <v>1</v>
      </c>
      <c r="C10" s="4">
        <v>0</v>
      </c>
      <c r="D10" s="4">
        <v>1</v>
      </c>
      <c r="E10" s="4">
        <v>0</v>
      </c>
      <c r="F10" s="4">
        <v>2</v>
      </c>
    </row>
    <row r="11" spans="1:6" x14ac:dyDescent="0.35">
      <c r="A11" t="s">
        <v>27</v>
      </c>
      <c r="B11" s="4">
        <v>0</v>
      </c>
      <c r="C11" s="4">
        <v>0</v>
      </c>
      <c r="D11" s="4">
        <v>1</v>
      </c>
      <c r="E11" s="4">
        <v>0</v>
      </c>
      <c r="F11" s="4">
        <v>1</v>
      </c>
    </row>
    <row r="12" spans="1:6" x14ac:dyDescent="0.35">
      <c r="A12" t="s">
        <v>28</v>
      </c>
      <c r="B12" s="4">
        <v>0</v>
      </c>
      <c r="C12" s="4">
        <v>1</v>
      </c>
      <c r="D12" s="4">
        <v>1</v>
      </c>
      <c r="E12" s="4">
        <v>0</v>
      </c>
      <c r="F12" s="4">
        <v>2</v>
      </c>
    </row>
    <row r="13" spans="1:6" x14ac:dyDescent="0.35">
      <c r="A13" t="s">
        <v>29</v>
      </c>
      <c r="B13" s="4">
        <v>3</v>
      </c>
      <c r="C13" s="4">
        <v>3</v>
      </c>
      <c r="D13" s="4">
        <v>18</v>
      </c>
      <c r="E13" s="4">
        <v>2</v>
      </c>
      <c r="F13" s="4">
        <v>26</v>
      </c>
    </row>
    <row r="14" spans="1:6" x14ac:dyDescent="0.35">
      <c r="A14" t="s">
        <v>30</v>
      </c>
      <c r="B14" s="4">
        <v>1</v>
      </c>
      <c r="C14" s="4">
        <v>1</v>
      </c>
      <c r="D14" s="4">
        <v>11</v>
      </c>
      <c r="E14" s="4">
        <v>0</v>
      </c>
      <c r="F14" s="4">
        <v>13</v>
      </c>
    </row>
    <row r="15" spans="1:6" x14ac:dyDescent="0.35">
      <c r="A15" t="s">
        <v>31</v>
      </c>
      <c r="B15" s="4">
        <v>1</v>
      </c>
      <c r="C15" s="4">
        <v>3</v>
      </c>
      <c r="D15" s="4">
        <v>4</v>
      </c>
      <c r="E15" s="4">
        <v>1</v>
      </c>
      <c r="F15" s="4">
        <v>9</v>
      </c>
    </row>
    <row r="16" spans="1:6" x14ac:dyDescent="0.35">
      <c r="A16" t="s">
        <v>32</v>
      </c>
      <c r="B16" s="4">
        <v>1</v>
      </c>
      <c r="C16" s="4">
        <v>2</v>
      </c>
      <c r="D16" s="4">
        <v>5</v>
      </c>
      <c r="E16" s="4">
        <v>0</v>
      </c>
      <c r="F16" s="4">
        <v>8</v>
      </c>
    </row>
    <row r="17" spans="1:6" x14ac:dyDescent="0.35">
      <c r="A17" t="s">
        <v>33</v>
      </c>
      <c r="B17" s="4">
        <v>1</v>
      </c>
      <c r="C17" s="4">
        <v>0</v>
      </c>
      <c r="D17" s="4">
        <v>12</v>
      </c>
      <c r="E17" s="4">
        <v>0</v>
      </c>
      <c r="F17" s="4">
        <v>13</v>
      </c>
    </row>
    <row r="18" spans="1:6" x14ac:dyDescent="0.35">
      <c r="A18" t="s">
        <v>33</v>
      </c>
      <c r="B18" s="4">
        <v>1</v>
      </c>
      <c r="C18" s="4">
        <v>0</v>
      </c>
      <c r="D18" s="4">
        <v>12</v>
      </c>
      <c r="E18" s="4">
        <v>0</v>
      </c>
      <c r="F18" s="4">
        <v>13</v>
      </c>
    </row>
    <row r="19" spans="1:6" x14ac:dyDescent="0.35">
      <c r="A19" t="s">
        <v>34</v>
      </c>
      <c r="B19" s="4">
        <v>0</v>
      </c>
      <c r="C19" s="4">
        <v>0</v>
      </c>
      <c r="D19" s="4">
        <v>1</v>
      </c>
      <c r="E19" s="4">
        <v>0</v>
      </c>
      <c r="F19" s="4">
        <v>1</v>
      </c>
    </row>
    <row r="20" spans="1:6" x14ac:dyDescent="0.35">
      <c r="A20" t="s">
        <v>35</v>
      </c>
      <c r="B20" s="4">
        <v>1</v>
      </c>
      <c r="C20" s="4">
        <v>2</v>
      </c>
      <c r="D20" s="4">
        <v>4</v>
      </c>
      <c r="E20" s="4">
        <v>1</v>
      </c>
      <c r="F20" s="4">
        <v>8</v>
      </c>
    </row>
    <row r="21" spans="1:6" x14ac:dyDescent="0.35">
      <c r="A21" t="s">
        <v>36</v>
      </c>
      <c r="B21" s="4">
        <v>1</v>
      </c>
      <c r="C21" s="4">
        <v>3</v>
      </c>
      <c r="D21" s="4">
        <v>9</v>
      </c>
      <c r="E21" s="4">
        <v>0</v>
      </c>
      <c r="F21" s="4">
        <v>13</v>
      </c>
    </row>
    <row r="22" spans="1:6" x14ac:dyDescent="0.35">
      <c r="A22" t="s">
        <v>37</v>
      </c>
      <c r="B22" s="4">
        <v>4</v>
      </c>
      <c r="C22" s="4">
        <v>18</v>
      </c>
      <c r="D22" s="4">
        <v>15</v>
      </c>
      <c r="E22" s="4">
        <v>1</v>
      </c>
      <c r="F22" s="4">
        <v>38</v>
      </c>
    </row>
    <row r="23" spans="1:6" x14ac:dyDescent="0.35">
      <c r="A23" t="s">
        <v>38</v>
      </c>
      <c r="B23" s="4">
        <v>1</v>
      </c>
      <c r="C23" s="4">
        <v>0</v>
      </c>
      <c r="D23" s="4">
        <v>5</v>
      </c>
      <c r="E23" s="4">
        <v>0</v>
      </c>
      <c r="F23" s="4">
        <v>6</v>
      </c>
    </row>
    <row r="24" spans="1:6" x14ac:dyDescent="0.35">
      <c r="A24" t="s">
        <v>39</v>
      </c>
      <c r="B24" s="4">
        <v>4</v>
      </c>
      <c r="C24" s="4">
        <v>3</v>
      </c>
      <c r="D24" s="4">
        <v>16</v>
      </c>
      <c r="E24" s="4">
        <v>0</v>
      </c>
      <c r="F24" s="4">
        <v>23</v>
      </c>
    </row>
    <row r="25" spans="1:6" x14ac:dyDescent="0.35">
      <c r="A25" t="s">
        <v>40</v>
      </c>
      <c r="B25" s="4">
        <v>0</v>
      </c>
      <c r="C25" s="4">
        <v>0</v>
      </c>
      <c r="D25" s="4">
        <v>1</v>
      </c>
      <c r="E25" s="4">
        <v>0</v>
      </c>
      <c r="F25" s="4">
        <v>1</v>
      </c>
    </row>
    <row r="26" spans="1:6" x14ac:dyDescent="0.35">
      <c r="A26" t="s">
        <v>41</v>
      </c>
      <c r="B26" s="4">
        <v>0</v>
      </c>
      <c r="C26" s="4">
        <v>1</v>
      </c>
      <c r="D26" s="4">
        <v>10</v>
      </c>
      <c r="E26" s="4">
        <v>0</v>
      </c>
      <c r="F26" s="4">
        <v>11</v>
      </c>
    </row>
    <row r="27" spans="1:6" x14ac:dyDescent="0.35">
      <c r="A27" t="s">
        <v>42</v>
      </c>
      <c r="B27" s="4">
        <v>5</v>
      </c>
      <c r="C27" s="4">
        <v>9</v>
      </c>
      <c r="D27" s="4">
        <v>21</v>
      </c>
      <c r="E27" s="4">
        <v>2</v>
      </c>
      <c r="F27" s="4">
        <v>37</v>
      </c>
    </row>
    <row r="28" spans="1:6" x14ac:dyDescent="0.35">
      <c r="A28" t="s">
        <v>43</v>
      </c>
      <c r="B28" s="4">
        <v>0</v>
      </c>
      <c r="C28" s="4">
        <v>0</v>
      </c>
      <c r="D28" s="4">
        <v>1</v>
      </c>
      <c r="E28" s="4">
        <v>0</v>
      </c>
      <c r="F28" s="4">
        <v>1</v>
      </c>
    </row>
    <row r="29" spans="1:6" x14ac:dyDescent="0.35">
      <c r="A29" t="s">
        <v>44</v>
      </c>
      <c r="B29" s="4">
        <v>1</v>
      </c>
      <c r="C29" s="4">
        <v>1</v>
      </c>
      <c r="D29" s="4">
        <v>1</v>
      </c>
      <c r="E29" s="4">
        <v>0</v>
      </c>
      <c r="F29" s="4">
        <v>3</v>
      </c>
    </row>
    <row r="30" spans="1:6" x14ac:dyDescent="0.35">
      <c r="A30" t="s">
        <v>45</v>
      </c>
      <c r="B30" s="4">
        <v>1</v>
      </c>
      <c r="C30" s="4">
        <v>16</v>
      </c>
      <c r="D30" s="4">
        <v>22</v>
      </c>
      <c r="E30" s="4">
        <v>1</v>
      </c>
      <c r="F30" s="4">
        <v>40</v>
      </c>
    </row>
    <row r="31" spans="1:6" x14ac:dyDescent="0.35">
      <c r="A31" t="s">
        <v>46</v>
      </c>
      <c r="B31" s="4">
        <v>17</v>
      </c>
      <c r="C31" s="4">
        <v>57</v>
      </c>
      <c r="D31" s="4">
        <v>101</v>
      </c>
      <c r="E31" s="4">
        <v>6</v>
      </c>
      <c r="F31" s="4">
        <v>181</v>
      </c>
    </row>
    <row r="32" spans="1:6" x14ac:dyDescent="0.35">
      <c r="A32" t="s">
        <v>47</v>
      </c>
      <c r="B32" s="4">
        <v>0</v>
      </c>
      <c r="C32" s="4">
        <v>0</v>
      </c>
      <c r="D32" s="4">
        <v>5</v>
      </c>
      <c r="E32" s="4">
        <v>0</v>
      </c>
      <c r="F32" s="4">
        <v>5</v>
      </c>
    </row>
    <row r="33" spans="1:6" x14ac:dyDescent="0.35">
      <c r="A33" t="s">
        <v>48</v>
      </c>
      <c r="B33" s="4">
        <v>0</v>
      </c>
      <c r="C33" s="4">
        <v>0</v>
      </c>
      <c r="D33" s="4">
        <v>4</v>
      </c>
      <c r="E33" s="4">
        <v>0</v>
      </c>
      <c r="F33" s="4">
        <v>4</v>
      </c>
    </row>
    <row r="34" spans="1:6" x14ac:dyDescent="0.35">
      <c r="A34" t="s">
        <v>49</v>
      </c>
      <c r="B34" s="4">
        <v>1</v>
      </c>
      <c r="C34" s="4">
        <v>4</v>
      </c>
      <c r="D34" s="4">
        <v>5</v>
      </c>
      <c r="E34" s="4">
        <v>0</v>
      </c>
      <c r="F34" s="4">
        <v>10</v>
      </c>
    </row>
    <row r="35" spans="1:6" x14ac:dyDescent="0.35">
      <c r="A35" t="s">
        <v>50</v>
      </c>
      <c r="B35" s="4">
        <v>0</v>
      </c>
      <c r="C35" s="4">
        <v>1</v>
      </c>
      <c r="D35" s="4">
        <v>7</v>
      </c>
      <c r="E35" s="4">
        <v>0</v>
      </c>
      <c r="F35" s="4">
        <v>8</v>
      </c>
    </row>
    <row r="36" spans="1:6" x14ac:dyDescent="0.35">
      <c r="A36" t="s">
        <v>51</v>
      </c>
      <c r="B36" s="4">
        <v>1</v>
      </c>
      <c r="C36" s="4">
        <v>4</v>
      </c>
      <c r="D36" s="4">
        <v>4</v>
      </c>
      <c r="E36" s="4">
        <v>0</v>
      </c>
      <c r="F36" s="4">
        <v>9</v>
      </c>
    </row>
    <row r="37" spans="1:6" x14ac:dyDescent="0.35">
      <c r="A37" t="s">
        <v>52</v>
      </c>
      <c r="B37" s="4">
        <v>0</v>
      </c>
      <c r="C37" s="4">
        <v>1</v>
      </c>
      <c r="D37" s="4">
        <v>1</v>
      </c>
      <c r="E37" s="4">
        <v>0</v>
      </c>
      <c r="F37" s="4">
        <v>2</v>
      </c>
    </row>
    <row r="38" spans="1:6" x14ac:dyDescent="0.35">
      <c r="A38" t="s">
        <v>53</v>
      </c>
      <c r="B38" s="4">
        <v>1</v>
      </c>
      <c r="C38" s="4">
        <v>0</v>
      </c>
      <c r="D38" s="4">
        <v>2</v>
      </c>
      <c r="E38" s="4">
        <v>0</v>
      </c>
      <c r="F38" s="4">
        <v>3</v>
      </c>
    </row>
    <row r="39" spans="1:6" x14ac:dyDescent="0.35">
      <c r="A39" t="s">
        <v>54</v>
      </c>
      <c r="B39" s="4">
        <v>0</v>
      </c>
      <c r="C39" s="4">
        <v>0</v>
      </c>
      <c r="D39" s="4">
        <v>1</v>
      </c>
      <c r="E39" s="4">
        <v>0</v>
      </c>
      <c r="F39" s="4">
        <v>1</v>
      </c>
    </row>
    <row r="40" spans="1:6" x14ac:dyDescent="0.35">
      <c r="A40" t="s">
        <v>55</v>
      </c>
      <c r="B40" s="4">
        <v>1</v>
      </c>
      <c r="C40" s="4">
        <v>0</v>
      </c>
      <c r="D40" s="4">
        <v>4</v>
      </c>
      <c r="E40" s="4">
        <v>0</v>
      </c>
      <c r="F40" s="4">
        <v>5</v>
      </c>
    </row>
    <row r="41" spans="1:6" x14ac:dyDescent="0.35">
      <c r="A41" t="s">
        <v>56</v>
      </c>
      <c r="B41" s="4">
        <v>1</v>
      </c>
      <c r="C41" s="4">
        <v>2</v>
      </c>
      <c r="D41" s="4">
        <v>3</v>
      </c>
      <c r="E41" s="4">
        <v>0</v>
      </c>
      <c r="F41" s="4">
        <v>6</v>
      </c>
    </row>
    <row r="42" spans="1:6" x14ac:dyDescent="0.35">
      <c r="A42" t="s">
        <v>57</v>
      </c>
      <c r="B42" s="4">
        <v>0</v>
      </c>
      <c r="C42" s="4">
        <v>0</v>
      </c>
      <c r="D42" s="4">
        <v>2</v>
      </c>
      <c r="E42" s="4">
        <v>0</v>
      </c>
      <c r="F42" s="4">
        <v>2</v>
      </c>
    </row>
    <row r="43" spans="1:6" x14ac:dyDescent="0.35">
      <c r="A43" t="s">
        <v>58</v>
      </c>
      <c r="B43" s="4">
        <v>4</v>
      </c>
      <c r="C43" s="4">
        <v>4</v>
      </c>
      <c r="D43" s="4">
        <v>7</v>
      </c>
      <c r="E43" s="4">
        <v>1</v>
      </c>
      <c r="F43" s="4">
        <v>16</v>
      </c>
    </row>
    <row r="44" spans="1:6" x14ac:dyDescent="0.35">
      <c r="A44" t="s">
        <v>59</v>
      </c>
      <c r="B44" s="4">
        <v>0</v>
      </c>
      <c r="C44" s="4">
        <v>1</v>
      </c>
      <c r="D44" s="4">
        <v>0</v>
      </c>
      <c r="E44" s="4">
        <v>0</v>
      </c>
      <c r="F44" s="4">
        <v>1</v>
      </c>
    </row>
    <row r="45" spans="1:6" x14ac:dyDescent="0.35">
      <c r="A45" t="s">
        <v>60</v>
      </c>
      <c r="B45" s="4">
        <v>0</v>
      </c>
      <c r="C45" s="4">
        <v>0</v>
      </c>
      <c r="D45" s="4">
        <v>1</v>
      </c>
      <c r="E45" s="4">
        <v>0</v>
      </c>
      <c r="F45" s="4">
        <v>1</v>
      </c>
    </row>
    <row r="46" spans="1:6" x14ac:dyDescent="0.35">
      <c r="A46" t="s">
        <v>61</v>
      </c>
      <c r="B46" s="4">
        <v>392</v>
      </c>
      <c r="C46" s="4">
        <v>768</v>
      </c>
      <c r="D46" s="4">
        <v>731</v>
      </c>
      <c r="E46" s="4">
        <v>107</v>
      </c>
      <c r="F46" s="4">
        <v>1998</v>
      </c>
    </row>
    <row r="47" spans="1:6" x14ac:dyDescent="0.35">
      <c r="A47" t="s">
        <v>62</v>
      </c>
      <c r="B47" s="4">
        <v>9</v>
      </c>
      <c r="C47" s="4">
        <v>21</v>
      </c>
      <c r="D47" s="4">
        <v>7</v>
      </c>
      <c r="E47" s="4">
        <v>4</v>
      </c>
      <c r="F47" s="4">
        <v>41</v>
      </c>
    </row>
    <row r="48" spans="1:6" x14ac:dyDescent="0.35">
      <c r="A48" t="s">
        <v>63</v>
      </c>
      <c r="B48" s="4">
        <v>1</v>
      </c>
      <c r="C48" s="4">
        <v>0</v>
      </c>
      <c r="D48" s="4">
        <v>0</v>
      </c>
      <c r="E48" s="4">
        <v>0</v>
      </c>
      <c r="F48" s="4">
        <v>1</v>
      </c>
    </row>
    <row r="49" spans="1:10" x14ac:dyDescent="0.35">
      <c r="A49" t="s">
        <v>63</v>
      </c>
      <c r="B49" s="4">
        <v>1</v>
      </c>
      <c r="C49" s="4">
        <v>0</v>
      </c>
      <c r="D49" s="4">
        <v>0</v>
      </c>
      <c r="E49" s="4">
        <v>0</v>
      </c>
      <c r="F49" s="4">
        <v>1</v>
      </c>
    </row>
    <row r="50" spans="1:10" x14ac:dyDescent="0.35">
      <c r="A50" t="s">
        <v>0</v>
      </c>
      <c r="B50" t="s">
        <v>5</v>
      </c>
      <c r="C50" t="s">
        <v>6</v>
      </c>
      <c r="D50" t="s">
        <v>7</v>
      </c>
      <c r="E50" t="s">
        <v>8</v>
      </c>
      <c r="F50" t="s">
        <v>14</v>
      </c>
    </row>
    <row r="51" spans="1:10" x14ac:dyDescent="0.35">
      <c r="A51" t="s">
        <v>80</v>
      </c>
      <c r="B51" s="4">
        <f>SUM(B2:B49)</f>
        <v>466</v>
      </c>
      <c r="C51" s="4">
        <f t="shared" ref="C51:F51" si="0">SUM(C2:C49)</f>
        <v>948</v>
      </c>
      <c r="D51" s="4">
        <f t="shared" si="0"/>
        <v>1085</v>
      </c>
      <c r="E51" s="4">
        <f t="shared" si="0"/>
        <v>130</v>
      </c>
      <c r="F51" s="4">
        <f t="shared" si="0"/>
        <v>2629</v>
      </c>
      <c r="I51" t="s">
        <v>0</v>
      </c>
      <c r="J51" t="s">
        <v>80</v>
      </c>
    </row>
    <row r="52" spans="1:10" x14ac:dyDescent="0.35">
      <c r="I52" t="s">
        <v>5</v>
      </c>
      <c r="J52">
        <v>466</v>
      </c>
    </row>
    <row r="53" spans="1:10" x14ac:dyDescent="0.35">
      <c r="I53" t="s">
        <v>6</v>
      </c>
      <c r="J53">
        <v>948</v>
      </c>
    </row>
    <row r="54" spans="1:10" x14ac:dyDescent="0.35">
      <c r="I54" t="s">
        <v>7</v>
      </c>
      <c r="J54">
        <v>1085</v>
      </c>
    </row>
    <row r="55" spans="1:10" x14ac:dyDescent="0.35">
      <c r="A55" t="s">
        <v>0</v>
      </c>
      <c r="B55" t="s">
        <v>5</v>
      </c>
      <c r="C55" t="s">
        <v>6</v>
      </c>
      <c r="D55" t="s">
        <v>7</v>
      </c>
      <c r="E55" t="s">
        <v>8</v>
      </c>
      <c r="F55" t="s">
        <v>14</v>
      </c>
      <c r="I55" t="s">
        <v>8</v>
      </c>
      <c r="J55">
        <v>130</v>
      </c>
    </row>
    <row r="56" spans="1:10" x14ac:dyDescent="0.35">
      <c r="A56" t="s">
        <v>80</v>
      </c>
      <c r="B56">
        <v>466</v>
      </c>
      <c r="C56">
        <v>948</v>
      </c>
      <c r="D56">
        <v>1085</v>
      </c>
      <c r="E56">
        <v>130</v>
      </c>
      <c r="F56">
        <v>2629</v>
      </c>
      <c r="I56" t="s">
        <v>14</v>
      </c>
      <c r="J56">
        <v>2629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E272-170B-48DB-B441-A14847B04539}">
  <dimension ref="A1:R88"/>
  <sheetViews>
    <sheetView topLeftCell="A19" zoomScale="70" zoomScaleNormal="70" workbookViewId="0">
      <selection activeCell="E27" sqref="E27"/>
    </sheetView>
  </sheetViews>
  <sheetFormatPr baseColWidth="10" defaultRowHeight="14.5" x14ac:dyDescent="0.35"/>
  <cols>
    <col min="1" max="1" width="29.6328125" bestFit="1" customWidth="1"/>
    <col min="2" max="3" width="14.36328125" bestFit="1" customWidth="1"/>
    <col min="4" max="4" width="14.36328125" style="3" customWidth="1"/>
    <col min="5" max="5" width="13.36328125" bestFit="1" customWidth="1"/>
    <col min="6" max="6" width="13.36328125" style="3" customWidth="1"/>
    <col min="7" max="7" width="13.36328125" bestFit="1" customWidth="1"/>
    <col min="8" max="8" width="13.36328125" style="3" customWidth="1"/>
    <col min="9" max="10" width="13.36328125" customWidth="1"/>
    <col min="11" max="11" width="25.90625" customWidth="1"/>
    <col min="14" max="14" width="26.36328125" bestFit="1" customWidth="1"/>
    <col min="15" max="15" width="18.453125" bestFit="1" customWidth="1"/>
    <col min="16" max="16" width="18.90625" bestFit="1" customWidth="1"/>
    <col min="17" max="17" width="18.81640625" bestFit="1" customWidth="1"/>
    <col min="18" max="18" width="17.6328125" bestFit="1" customWidth="1"/>
  </cols>
  <sheetData>
    <row r="1" spans="1:18" x14ac:dyDescent="0.35">
      <c r="A1" t="s">
        <v>0</v>
      </c>
      <c r="B1" t="s">
        <v>74</v>
      </c>
      <c r="C1" t="s">
        <v>71</v>
      </c>
      <c r="D1" s="3" t="s">
        <v>76</v>
      </c>
      <c r="E1" t="s">
        <v>72</v>
      </c>
      <c r="F1" s="3" t="s">
        <v>77</v>
      </c>
      <c r="G1" t="s">
        <v>73</v>
      </c>
      <c r="H1" s="3" t="s">
        <v>78</v>
      </c>
      <c r="I1" t="s">
        <v>75</v>
      </c>
      <c r="J1" t="s">
        <v>79</v>
      </c>
      <c r="K1" t="s">
        <v>17</v>
      </c>
      <c r="N1" s="1" t="s">
        <v>17</v>
      </c>
      <c r="O1" t="s">
        <v>70</v>
      </c>
    </row>
    <row r="2" spans="1:18" x14ac:dyDescent="0.35">
      <c r="A2" t="s">
        <v>61</v>
      </c>
      <c r="B2" s="4">
        <v>216543</v>
      </c>
      <c r="C2" s="4">
        <v>166378.59845559846</v>
      </c>
      <c r="D2" s="3">
        <f>Tabla1[[#This Row],[Vivienda habitada]]/Tabla1[[#This Row],[Viviendas totales]]</f>
        <v>0.76833976833976836</v>
      </c>
      <c r="E2" s="4">
        <v>30294.184320966928</v>
      </c>
      <c r="F2" s="3">
        <f>Tabla1[[#This Row],[Vivienda deshabitada]]/Tabla1[[#This Row],[Viviendas totales]]</f>
        <v>0.139899162387918</v>
      </c>
      <c r="G2" s="4">
        <v>15969.377203290247</v>
      </c>
      <c r="H2" s="3">
        <f>Tabla1[[#This Row],[Vivienda Renta]]/Tabla1[[#This Row],[Viviendas totales]]</f>
        <v>7.3746910328619478E-2</v>
      </c>
      <c r="I2" s="4">
        <f>Tabla1[[#This Row],[Viviendas totales]]-Tabla1[[#This Row],[Vivienda habitada]]-Tabla1[[#This Row],[Vivienda deshabitada]]-Tabla1[[#This Row],[Vivienda Renta]]</f>
        <v>3900.8400201443637</v>
      </c>
      <c r="J2" s="3">
        <f>Tabla1[[#This Row],[Vivienda sin inf.]]/Tabla1[[#This Row],[Viviendas totales]]</f>
        <v>1.8014158943694156E-2</v>
      </c>
      <c r="K2" s="4">
        <v>20.746440534176699</v>
      </c>
    </row>
    <row r="3" spans="1:18" x14ac:dyDescent="0.35">
      <c r="A3" t="s">
        <v>62</v>
      </c>
      <c r="B3" s="4">
        <v>4463</v>
      </c>
      <c r="C3" s="4">
        <v>3075.6254681647943</v>
      </c>
      <c r="D3" s="3">
        <f>Tabla1[[#This Row],[Vivienda habitada]]/Tabla1[[#This Row],[Viviendas totales]]</f>
        <v>0.68913857677902624</v>
      </c>
      <c r="E3" s="4">
        <v>1250.3086142322097</v>
      </c>
      <c r="F3" s="3">
        <f>Tabla1[[#This Row],[Vivienda deshabitada]]/Tabla1[[#This Row],[Viviendas totales]]</f>
        <v>0.2801498127340824</v>
      </c>
      <c r="G3" s="4">
        <v>125.92234706616729</v>
      </c>
      <c r="H3" s="3">
        <f>Tabla1[[#This Row],[Vivienda Renta]]/Tabla1[[#This Row],[Viviendas totales]]</f>
        <v>2.8214731585518103E-2</v>
      </c>
      <c r="I3" s="4">
        <f>Tabla1[[#This Row],[Viviendas totales]]-Tabla1[[#This Row],[Vivienda habitada]]-Tabla1[[#This Row],[Vivienda deshabitada]]-Tabla1[[#This Row],[Vivienda Renta]]</f>
        <v>11.143570536828733</v>
      </c>
      <c r="J3" s="3">
        <f>Tabla1[[#This Row],[Vivienda sin inf.]]/Tabla1[[#This Row],[Viviendas totales]]</f>
        <v>2.4968789013732318E-3</v>
      </c>
      <c r="K3" s="4">
        <v>11.3066496256991</v>
      </c>
      <c r="N3" s="1" t="s">
        <v>68</v>
      </c>
      <c r="O3" t="s">
        <v>64</v>
      </c>
      <c r="P3" t="s">
        <v>65</v>
      </c>
      <c r="Q3" t="s">
        <v>66</v>
      </c>
      <c r="R3" t="s">
        <v>67</v>
      </c>
    </row>
    <row r="4" spans="1:18" x14ac:dyDescent="0.35">
      <c r="A4" t="s">
        <v>46</v>
      </c>
      <c r="B4" s="4">
        <v>6010</v>
      </c>
      <c r="C4" s="4">
        <v>4944.6263675134433</v>
      </c>
      <c r="D4" s="3">
        <f>Tabla1[[#This Row],[Vivienda habitada]]/Tabla1[[#This Row],[Viviendas totales]]</f>
        <v>0.82273317263118861</v>
      </c>
      <c r="E4" s="4">
        <v>813.5175227146301</v>
      </c>
      <c r="F4" s="3">
        <f>Tabla1[[#This Row],[Vivienda deshabitada]]/Tabla1[[#This Row],[Viviendas totales]]</f>
        <v>0.13536065269794179</v>
      </c>
      <c r="G4" s="4">
        <v>162.70350454292603</v>
      </c>
      <c r="H4" s="3">
        <f>Tabla1[[#This Row],[Vivienda Renta]]/Tabla1[[#This Row],[Viviendas totales]]</f>
        <v>2.7072130539588356E-2</v>
      </c>
      <c r="I4" s="4">
        <f>Tabla1[[#This Row],[Viviendas totales]]-Tabla1[[#This Row],[Vivienda habitada]]-Tabla1[[#This Row],[Vivienda deshabitada]]-Tabla1[[#This Row],[Vivienda Renta]]</f>
        <v>89.152605229000613</v>
      </c>
      <c r="J4" s="3">
        <f>Tabla1[[#This Row],[Vivienda sin inf.]]/Tabla1[[#This Row],[Viviendas totales]]</f>
        <v>1.4834044131281299E-2</v>
      </c>
      <c r="K4" s="4">
        <v>0</v>
      </c>
      <c r="N4" s="2" t="s">
        <v>43</v>
      </c>
      <c r="O4">
        <v>26</v>
      </c>
      <c r="P4">
        <v>22</v>
      </c>
      <c r="Q4">
        <v>3</v>
      </c>
      <c r="R4">
        <v>1</v>
      </c>
    </row>
    <row r="5" spans="1:18" x14ac:dyDescent="0.35">
      <c r="A5" t="s">
        <v>58</v>
      </c>
      <c r="B5" s="4">
        <v>1270</v>
      </c>
      <c r="C5" s="4">
        <v>850.00877192982455</v>
      </c>
      <c r="D5" s="3">
        <f>Tabla1[[#This Row],[Vivienda habitada]]/Tabla1[[#This Row],[Viviendas totales]]</f>
        <v>0.66929824561403506</v>
      </c>
      <c r="E5" s="4">
        <v>310.81578947368422</v>
      </c>
      <c r="F5" s="3">
        <f>Tabla1[[#This Row],[Vivienda deshabitada]]/Tabla1[[#This Row],[Viviendas totales]]</f>
        <v>0.24473684210526317</v>
      </c>
      <c r="G5" s="4">
        <v>108.06140350877193</v>
      </c>
      <c r="H5" s="3">
        <f>Tabla1[[#This Row],[Vivienda Renta]]/Tabla1[[#This Row],[Viviendas totales]]</f>
        <v>8.5087719298245615E-2</v>
      </c>
      <c r="I5" s="4">
        <f>Tabla1[[#This Row],[Viviendas totales]]-Tabla1[[#This Row],[Vivienda habitada]]-Tabla1[[#This Row],[Vivienda deshabitada]]-Tabla1[[#This Row],[Vivienda Renta]]</f>
        <v>1.1140350877193015</v>
      </c>
      <c r="J5" s="3">
        <f>Tabla1[[#This Row],[Vivienda sin inf.]]/Tabla1[[#This Row],[Viviendas totales]]</f>
        <v>8.7719298245614286E-4</v>
      </c>
      <c r="K5" s="4">
        <v>6.4098073824702704</v>
      </c>
      <c r="N5" s="2" t="s">
        <v>44</v>
      </c>
      <c r="O5">
        <v>78</v>
      </c>
      <c r="P5">
        <v>67</v>
      </c>
      <c r="Q5">
        <v>10</v>
      </c>
      <c r="R5">
        <v>1</v>
      </c>
    </row>
    <row r="6" spans="1:18" x14ac:dyDescent="0.35">
      <c r="A6" t="s">
        <v>37</v>
      </c>
      <c r="B6" s="4">
        <v>821</v>
      </c>
      <c r="C6" s="4">
        <v>670.61329715061049</v>
      </c>
      <c r="D6" s="3">
        <f>Tabla1[[#This Row],[Vivienda habitada]]/Tabla1[[#This Row],[Viviendas totales]]</f>
        <v>0.81682496607869726</v>
      </c>
      <c r="E6" s="4">
        <v>141.47489823609226</v>
      </c>
      <c r="F6" s="3">
        <f>Tabla1[[#This Row],[Vivienda deshabitada]]/Tabla1[[#This Row],[Viviendas totales]]</f>
        <v>0.17232021709633649</v>
      </c>
      <c r="G6" s="4">
        <v>8.91180461329715</v>
      </c>
      <c r="H6" s="3">
        <f>Tabla1[[#This Row],[Vivienda Renta]]/Tabla1[[#This Row],[Viviendas totales]]</f>
        <v>1.0854816824966078E-2</v>
      </c>
      <c r="I6" s="4">
        <f>Tabla1[[#This Row],[Viviendas totales]]-Tabla1[[#This Row],[Vivienda habitada]]-Tabla1[[#This Row],[Vivienda deshabitada]]-Tabla1[[#This Row],[Vivienda Renta]]</f>
        <v>9.9475983006414026E-14</v>
      </c>
      <c r="J6" s="3">
        <f>Tabla1[[#This Row],[Vivienda sin inf.]]/Tabla1[[#This Row],[Viviendas totales]]</f>
        <v>1.2116441291889651E-16</v>
      </c>
      <c r="K6" s="4">
        <v>9.2229575100247505</v>
      </c>
      <c r="N6" s="2" t="s">
        <v>37</v>
      </c>
      <c r="O6">
        <v>737</v>
      </c>
      <c r="P6">
        <v>602</v>
      </c>
      <c r="Q6">
        <v>127</v>
      </c>
      <c r="R6">
        <v>8</v>
      </c>
    </row>
    <row r="7" spans="1:18" x14ac:dyDescent="0.35">
      <c r="A7" t="s">
        <v>45</v>
      </c>
      <c r="B7" s="4">
        <v>1257</v>
      </c>
      <c r="C7" s="4">
        <v>1089.8457446808511</v>
      </c>
      <c r="D7" s="3">
        <f>Tabla1[[#This Row],[Vivienda habitada]]/Tabla1[[#This Row],[Viviendas totales]]</f>
        <v>0.86702127659574468</v>
      </c>
      <c r="E7" s="4">
        <v>130.38031914893617</v>
      </c>
      <c r="F7" s="3">
        <f>Tabla1[[#This Row],[Vivienda deshabitada]]/Tabla1[[#This Row],[Viviendas totales]]</f>
        <v>0.10372340425531915</v>
      </c>
      <c r="G7" s="4">
        <v>35.659574468085104</v>
      </c>
      <c r="H7" s="3">
        <f>Tabla1[[#This Row],[Vivienda Renta]]/Tabla1[[#This Row],[Viviendas totales]]</f>
        <v>2.8368794326241134E-2</v>
      </c>
      <c r="I7" s="4">
        <f>Tabla1[[#This Row],[Viviendas totales]]-Tabla1[[#This Row],[Vivienda habitada]]-Tabla1[[#This Row],[Vivienda deshabitada]]-Tabla1[[#This Row],[Vivienda Renta]]</f>
        <v>1.1143617021276171</v>
      </c>
      <c r="J7" s="3">
        <f>Tabla1[[#This Row],[Vivienda sin inf.]]/Tabla1[[#This Row],[Viviendas totales]]</f>
        <v>8.8652482269500161E-4</v>
      </c>
      <c r="K7" s="4">
        <v>5.8831141849858604</v>
      </c>
      <c r="N7" s="2" t="s">
        <v>19</v>
      </c>
      <c r="O7">
        <v>24</v>
      </c>
      <c r="P7">
        <v>3</v>
      </c>
      <c r="Q7">
        <v>17</v>
      </c>
      <c r="R7">
        <v>1</v>
      </c>
    </row>
    <row r="8" spans="1:18" x14ac:dyDescent="0.35">
      <c r="A8" t="s">
        <v>42</v>
      </c>
      <c r="B8" s="4">
        <v>938</v>
      </c>
      <c r="C8" s="4">
        <v>767.55581947743462</v>
      </c>
      <c r="D8" s="3">
        <f>Tabla1[[#This Row],[Vivienda habitada]]/Tabla1[[#This Row],[Viviendas totales]]</f>
        <v>0.81828978622327786</v>
      </c>
      <c r="E8" s="4">
        <v>125.88361045130641</v>
      </c>
      <c r="F8" s="3">
        <f>Tabla1[[#This Row],[Vivienda deshabitada]]/Tabla1[[#This Row],[Viviendas totales]]</f>
        <v>0.13420427553444181</v>
      </c>
      <c r="G8" s="4">
        <v>33.420427553444178</v>
      </c>
      <c r="H8" s="3">
        <f>Tabla1[[#This Row],[Vivienda Renta]]/Tabla1[[#This Row],[Viviendas totales]]</f>
        <v>3.5629453681710208E-2</v>
      </c>
      <c r="I8" s="4">
        <f>Tabla1[[#This Row],[Viviendas totales]]-Tabla1[[#This Row],[Vivienda habitada]]-Tabla1[[#This Row],[Vivienda deshabitada]]-Tabla1[[#This Row],[Vivienda Renta]]</f>
        <v>11.140142517814787</v>
      </c>
      <c r="J8" s="3">
        <f>Tabla1[[#This Row],[Vivienda sin inf.]]/Tabla1[[#This Row],[Viviendas totales]]</f>
        <v>1.1876484560570135E-2</v>
      </c>
      <c r="K8" s="4">
        <v>12.254497899325701</v>
      </c>
      <c r="N8" s="2" t="s">
        <v>54</v>
      </c>
      <c r="O8">
        <v>57</v>
      </c>
      <c r="P8">
        <v>33</v>
      </c>
      <c r="Q8">
        <v>15</v>
      </c>
      <c r="R8">
        <v>9</v>
      </c>
    </row>
    <row r="9" spans="1:18" x14ac:dyDescent="0.35">
      <c r="A9" t="s">
        <v>39</v>
      </c>
      <c r="B9" s="4">
        <v>533</v>
      </c>
      <c r="C9" s="4">
        <v>362.75156576200419</v>
      </c>
      <c r="D9" s="3">
        <f>Tabla1[[#This Row],[Vivienda habitada]]/Tabla1[[#This Row],[Viviendas totales]]</f>
        <v>0.68058455114822547</v>
      </c>
      <c r="E9" s="4">
        <v>113.49895615866387</v>
      </c>
      <c r="F9" s="3">
        <f>Tabla1[[#This Row],[Vivienda deshabitada]]/Tabla1[[#This Row],[Viviendas totales]]</f>
        <v>0.21294363256784968</v>
      </c>
      <c r="G9" s="4">
        <v>56.749478079331936</v>
      </c>
      <c r="H9" s="3">
        <f>Tabla1[[#This Row],[Vivienda Renta]]/Tabla1[[#This Row],[Viviendas totales]]</f>
        <v>0.10647181628392484</v>
      </c>
      <c r="I9" s="4">
        <f>Tabla1[[#This Row],[Viviendas totales]]-Tabla1[[#This Row],[Vivienda habitada]]-Tabla1[[#This Row],[Vivienda deshabitada]]-Tabla1[[#This Row],[Vivienda Renta]]</f>
        <v>0</v>
      </c>
      <c r="J9" s="3">
        <f>Tabla1[[#This Row],[Vivienda sin inf.]]/Tabla1[[#This Row],[Viviendas totales]]</f>
        <v>0</v>
      </c>
      <c r="K9" s="4">
        <v>16.982317225134501</v>
      </c>
      <c r="N9" s="2" t="s">
        <v>60</v>
      </c>
      <c r="O9">
        <v>77</v>
      </c>
      <c r="P9">
        <v>41</v>
      </c>
      <c r="Q9">
        <v>33</v>
      </c>
      <c r="R9">
        <v>3</v>
      </c>
    </row>
    <row r="10" spans="1:18" x14ac:dyDescent="0.35">
      <c r="A10" t="s">
        <v>56</v>
      </c>
      <c r="B10" s="4">
        <v>400</v>
      </c>
      <c r="C10" s="4">
        <v>249.58217270194987</v>
      </c>
      <c r="D10" s="3">
        <f>Tabla1[[#This Row],[Vivienda habitada]]/Tabla1[[#This Row],[Viviendas totales]]</f>
        <v>0.62395543175487467</v>
      </c>
      <c r="E10" s="4">
        <v>98.050139275766014</v>
      </c>
      <c r="F10" s="3">
        <f>Tabla1[[#This Row],[Vivienda deshabitada]]/Tabla1[[#This Row],[Viviendas totales]]</f>
        <v>0.24512534818941503</v>
      </c>
      <c r="G10" s="4">
        <v>52.367688022284121</v>
      </c>
      <c r="H10" s="3">
        <f>Tabla1[[#This Row],[Vivienda Renta]]/Tabla1[[#This Row],[Viviendas totales]]</f>
        <v>0.1309192200557103</v>
      </c>
      <c r="I10" s="4">
        <f>Tabla1[[#This Row],[Viviendas totales]]-Tabla1[[#This Row],[Vivienda habitada]]-Tabla1[[#This Row],[Vivienda deshabitada]]-Tabla1[[#This Row],[Vivienda Renta]]</f>
        <v>0</v>
      </c>
      <c r="J10" s="3">
        <f>Tabla1[[#This Row],[Vivienda sin inf.]]/Tabla1[[#This Row],[Viviendas totales]]</f>
        <v>0</v>
      </c>
      <c r="K10" s="4">
        <v>24.346659436999001</v>
      </c>
      <c r="N10" s="2" t="s">
        <v>35</v>
      </c>
      <c r="O10">
        <v>145</v>
      </c>
      <c r="P10">
        <v>100</v>
      </c>
      <c r="Q10">
        <v>43</v>
      </c>
      <c r="R10">
        <v>1</v>
      </c>
    </row>
    <row r="11" spans="1:18" x14ac:dyDescent="0.35">
      <c r="A11" t="s">
        <v>49</v>
      </c>
      <c r="B11" s="4">
        <v>384</v>
      </c>
      <c r="C11" s="4">
        <v>266.01739130434783</v>
      </c>
      <c r="D11" s="3">
        <f>Tabla1[[#This Row],[Vivienda habitada]]/Tabla1[[#This Row],[Viviendas totales]]</f>
        <v>0.69275362318840583</v>
      </c>
      <c r="E11" s="4">
        <v>93.495652173913044</v>
      </c>
      <c r="F11" s="3">
        <f>Tabla1[[#This Row],[Vivienda deshabitada]]/Tabla1[[#This Row],[Viviendas totales]]</f>
        <v>0.24347826086956523</v>
      </c>
      <c r="G11" s="4">
        <v>24.486956521739131</v>
      </c>
      <c r="H11" s="3">
        <f>Tabla1[[#This Row],[Vivienda Renta]]/Tabla1[[#This Row],[Viviendas totales]]</f>
        <v>6.3768115942028983E-2</v>
      </c>
      <c r="I11" s="4">
        <f>Tabla1[[#This Row],[Viviendas totales]]-Tabla1[[#This Row],[Vivienda habitada]]-Tabla1[[#This Row],[Vivienda deshabitada]]-Tabla1[[#This Row],[Vivienda Renta]]</f>
        <v>0</v>
      </c>
      <c r="J11" s="3">
        <f>Tabla1[[#This Row],[Vivienda sin inf.]]/Tabla1[[#This Row],[Viviendas totales]]</f>
        <v>0</v>
      </c>
      <c r="K11" s="4">
        <v>6.8300371201231798</v>
      </c>
      <c r="N11" s="2" t="s">
        <v>38</v>
      </c>
      <c r="O11">
        <v>121</v>
      </c>
      <c r="P11">
        <v>63</v>
      </c>
      <c r="Q11">
        <v>38</v>
      </c>
      <c r="R11">
        <v>7</v>
      </c>
    </row>
    <row r="12" spans="1:18" x14ac:dyDescent="0.35">
      <c r="A12" t="s">
        <v>55</v>
      </c>
      <c r="B12" s="4">
        <v>329</v>
      </c>
      <c r="C12" s="4">
        <v>248.972972972973</v>
      </c>
      <c r="D12" s="3">
        <f>Tabla1[[#This Row],[Vivienda habitada]]/Tabla1[[#This Row],[Viviendas totales]]</f>
        <v>0.7567567567567568</v>
      </c>
      <c r="E12" s="4">
        <v>64.46621621621621</v>
      </c>
      <c r="F12" s="3">
        <f>Tabla1[[#This Row],[Vivienda deshabitada]]/Tabla1[[#This Row],[Viviendas totales]]</f>
        <v>0.19594594594594592</v>
      </c>
      <c r="G12" s="4">
        <v>15.560810810810812</v>
      </c>
      <c r="H12" s="3">
        <f>Tabla1[[#This Row],[Vivienda Renta]]/Tabla1[[#This Row],[Viviendas totales]]</f>
        <v>4.72972972972973E-2</v>
      </c>
      <c r="I12" s="4">
        <f>Tabla1[[#This Row],[Viviendas totales]]-Tabla1[[#This Row],[Vivienda habitada]]-Tabla1[[#This Row],[Vivienda deshabitada]]-Tabla1[[#This Row],[Vivienda Renta]]</f>
        <v>-1.9539925233402755E-14</v>
      </c>
      <c r="J12" s="3">
        <f>Tabla1[[#This Row],[Vivienda sin inf.]]/Tabla1[[#This Row],[Viviendas totales]]</f>
        <v>-5.9391870010342717E-17</v>
      </c>
      <c r="K12" s="4">
        <v>4.6747632462542601</v>
      </c>
      <c r="N12" s="2" t="s">
        <v>21</v>
      </c>
      <c r="O12">
        <v>21</v>
      </c>
      <c r="P12">
        <v>15</v>
      </c>
      <c r="Q12">
        <v>3</v>
      </c>
      <c r="R12">
        <v>3</v>
      </c>
    </row>
    <row r="13" spans="1:18" x14ac:dyDescent="0.35">
      <c r="A13" t="s">
        <v>50</v>
      </c>
      <c r="B13" s="4">
        <v>310</v>
      </c>
      <c r="C13" s="4">
        <v>194.44444444444446</v>
      </c>
      <c r="D13" s="3">
        <f>Tabla1[[#This Row],[Vivienda habitada]]/Tabla1[[#This Row],[Viviendas totales]]</f>
        <v>0.62724014336917566</v>
      </c>
      <c r="E13" s="4">
        <v>62.222222222222221</v>
      </c>
      <c r="F13" s="3">
        <f>Tabla1[[#This Row],[Vivienda deshabitada]]/Tabla1[[#This Row],[Viviendas totales]]</f>
        <v>0.20071684587813621</v>
      </c>
      <c r="G13" s="4">
        <v>48.888888888888886</v>
      </c>
      <c r="H13" s="3">
        <f>Tabla1[[#This Row],[Vivienda Renta]]/Tabla1[[#This Row],[Viviendas totales]]</f>
        <v>0.15770609318996415</v>
      </c>
      <c r="I13" s="4">
        <f>Tabla1[[#This Row],[Viviendas totales]]-Tabla1[[#This Row],[Vivienda habitada]]-Tabla1[[#This Row],[Vivienda deshabitada]]-Tabla1[[#This Row],[Vivienda Renta]]</f>
        <v>4.4444444444444358</v>
      </c>
      <c r="J13" s="3">
        <f>Tabla1[[#This Row],[Vivienda sin inf.]]/Tabla1[[#This Row],[Viviendas totales]]</f>
        <v>1.4336917562723987E-2</v>
      </c>
      <c r="K13" s="4">
        <v>13.063755094095299</v>
      </c>
      <c r="N13" s="2" t="s">
        <v>63</v>
      </c>
      <c r="O13">
        <v>133</v>
      </c>
      <c r="P13">
        <v>110</v>
      </c>
      <c r="Q13">
        <v>13</v>
      </c>
      <c r="R13">
        <v>9</v>
      </c>
    </row>
    <row r="14" spans="1:18" x14ac:dyDescent="0.35">
      <c r="A14" t="s">
        <v>51</v>
      </c>
      <c r="B14" s="4">
        <v>471</v>
      </c>
      <c r="C14" s="4">
        <v>359.65248226950354</v>
      </c>
      <c r="D14" s="3">
        <f>Tabla1[[#This Row],[Vivienda habitada]]/Tabla1[[#This Row],[Viviendas totales]]</f>
        <v>0.7635933806146572</v>
      </c>
      <c r="E14" s="4">
        <v>55.673758865248232</v>
      </c>
      <c r="F14" s="3">
        <f>Tabla1[[#This Row],[Vivienda deshabitada]]/Tabla1[[#This Row],[Viviendas totales]]</f>
        <v>0.1182033096926714</v>
      </c>
      <c r="G14" s="4">
        <v>55.673758865248232</v>
      </c>
      <c r="H14" s="3">
        <f>Tabla1[[#This Row],[Vivienda Renta]]/Tabla1[[#This Row],[Viviendas totales]]</f>
        <v>0.1182033096926714</v>
      </c>
      <c r="I14" s="4">
        <f>Tabla1[[#This Row],[Viviendas totales]]-Tabla1[[#This Row],[Vivienda habitada]]-Tabla1[[#This Row],[Vivienda deshabitada]]-Tabla1[[#This Row],[Vivienda Renta]]</f>
        <v>0</v>
      </c>
      <c r="J14" s="3">
        <f>Tabla1[[#This Row],[Vivienda sin inf.]]/Tabla1[[#This Row],[Viviendas totales]]</f>
        <v>0</v>
      </c>
      <c r="K14" s="4">
        <v>9.6602149813217508</v>
      </c>
      <c r="N14" s="2" t="s">
        <v>58</v>
      </c>
      <c r="O14">
        <v>1140</v>
      </c>
      <c r="P14">
        <v>763</v>
      </c>
      <c r="Q14">
        <v>279</v>
      </c>
      <c r="R14">
        <v>97</v>
      </c>
    </row>
    <row r="15" spans="1:18" x14ac:dyDescent="0.35">
      <c r="A15" t="s">
        <v>57</v>
      </c>
      <c r="B15" s="4">
        <v>137</v>
      </c>
      <c r="C15" s="4">
        <v>70.170731707317074</v>
      </c>
      <c r="D15" s="3">
        <f>Tabla1[[#This Row],[Vivienda habitada]]/Tabla1[[#This Row],[Viviendas totales]]</f>
        <v>0.51219512195121952</v>
      </c>
      <c r="E15" s="4">
        <v>52.349593495934961</v>
      </c>
      <c r="F15" s="3">
        <f>Tabla1[[#This Row],[Vivienda deshabitada]]/Tabla1[[#This Row],[Viviendas totales]]</f>
        <v>0.38211382113821141</v>
      </c>
      <c r="G15" s="4">
        <v>14.479674796747968</v>
      </c>
      <c r="H15" s="3">
        <f>Tabla1[[#This Row],[Vivienda Renta]]/Tabla1[[#This Row],[Viviendas totales]]</f>
        <v>0.10569105691056911</v>
      </c>
      <c r="I15" s="4">
        <f>Tabla1[[#This Row],[Viviendas totales]]-Tabla1[[#This Row],[Vivienda habitada]]-Tabla1[[#This Row],[Vivienda deshabitada]]-Tabla1[[#This Row],[Vivienda Renta]]</f>
        <v>0</v>
      </c>
      <c r="J15" s="3">
        <f>Tabla1[[#This Row],[Vivienda sin inf.]]/Tabla1[[#This Row],[Viviendas totales]]</f>
        <v>0</v>
      </c>
      <c r="K15" s="4">
        <v>23.0459199179178</v>
      </c>
      <c r="N15" s="2" t="s">
        <v>55</v>
      </c>
      <c r="O15">
        <v>296</v>
      </c>
      <c r="P15">
        <v>224</v>
      </c>
      <c r="Q15">
        <v>58</v>
      </c>
      <c r="R15">
        <v>14</v>
      </c>
    </row>
    <row r="16" spans="1:18" x14ac:dyDescent="0.35">
      <c r="A16" t="s">
        <v>47</v>
      </c>
      <c r="B16" s="4">
        <v>179</v>
      </c>
      <c r="C16" s="4">
        <v>104.50931677018633</v>
      </c>
      <c r="D16" s="3">
        <f>Tabla1[[#This Row],[Vivienda habitada]]/Tabla1[[#This Row],[Viviendas totales]]</f>
        <v>0.58385093167701863</v>
      </c>
      <c r="E16" s="4">
        <v>52.254658385093165</v>
      </c>
      <c r="F16" s="3">
        <f>Tabla1[[#This Row],[Vivienda deshabitada]]/Tabla1[[#This Row],[Viviendas totales]]</f>
        <v>0.29192546583850931</v>
      </c>
      <c r="G16" s="4">
        <v>22.236024844720497</v>
      </c>
      <c r="H16" s="3">
        <f>Tabla1[[#This Row],[Vivienda Renta]]/Tabla1[[#This Row],[Viviendas totales]]</f>
        <v>0.12422360248447205</v>
      </c>
      <c r="I16" s="4">
        <f>Tabla1[[#This Row],[Viviendas totales]]-Tabla1[[#This Row],[Vivienda habitada]]-Tabla1[[#This Row],[Vivienda deshabitada]]-Tabla1[[#This Row],[Vivienda Renta]]</f>
        <v>0</v>
      </c>
      <c r="J16" s="3">
        <f>Tabla1[[#This Row],[Vivienda sin inf.]]/Tabla1[[#This Row],[Viviendas totales]]</f>
        <v>0</v>
      </c>
      <c r="K16" s="4">
        <v>13.3790663828368</v>
      </c>
      <c r="N16" s="2" t="s">
        <v>45</v>
      </c>
      <c r="O16">
        <v>1128</v>
      </c>
      <c r="P16">
        <v>978</v>
      </c>
      <c r="Q16">
        <v>117</v>
      </c>
      <c r="R16">
        <v>32</v>
      </c>
    </row>
    <row r="17" spans="1:18" x14ac:dyDescent="0.35">
      <c r="A17" t="s">
        <v>52</v>
      </c>
      <c r="B17" s="4">
        <v>108</v>
      </c>
      <c r="C17" s="4">
        <v>47.876288659793815</v>
      </c>
      <c r="D17" s="3">
        <f>Tabla1[[#This Row],[Vivienda habitada]]/Tabla1[[#This Row],[Viviendas totales]]</f>
        <v>0.44329896907216493</v>
      </c>
      <c r="E17" s="4">
        <v>50.103092783505154</v>
      </c>
      <c r="F17" s="3">
        <f>Tabla1[[#This Row],[Vivienda deshabitada]]/Tabla1[[#This Row],[Viviendas totales]]</f>
        <v>0.46391752577319589</v>
      </c>
      <c r="G17" s="4">
        <v>10.020618556701031</v>
      </c>
      <c r="H17" s="3">
        <f>Tabla1[[#This Row],[Vivienda Renta]]/Tabla1[[#This Row],[Viviendas totales]]</f>
        <v>9.2783505154639179E-2</v>
      </c>
      <c r="I17" s="4">
        <f>Tabla1[[#This Row],[Viviendas totales]]-Tabla1[[#This Row],[Vivienda habitada]]-Tabla1[[#This Row],[Vivienda deshabitada]]-Tabla1[[#This Row],[Vivienda Renta]]</f>
        <v>0</v>
      </c>
      <c r="J17" s="3">
        <f>Tabla1[[#This Row],[Vivienda sin inf.]]/Tabla1[[#This Row],[Viviendas totales]]</f>
        <v>0</v>
      </c>
      <c r="K17" s="4">
        <v>15.932898271301401</v>
      </c>
      <c r="N17" s="2" t="s">
        <v>25</v>
      </c>
      <c r="O17">
        <v>59</v>
      </c>
      <c r="P17">
        <v>54</v>
      </c>
      <c r="Q17">
        <v>5</v>
      </c>
      <c r="R17">
        <v>0</v>
      </c>
    </row>
    <row r="18" spans="1:18" x14ac:dyDescent="0.35">
      <c r="A18" t="s">
        <v>35</v>
      </c>
      <c r="B18" s="4">
        <v>161</v>
      </c>
      <c r="C18" s="4">
        <v>111.0344827586207</v>
      </c>
      <c r="D18" s="3">
        <f>Tabla1[[#This Row],[Vivienda habitada]]/Tabla1[[#This Row],[Viviendas totales]]</f>
        <v>0.68965517241379315</v>
      </c>
      <c r="E18" s="4">
        <v>47.744827586206895</v>
      </c>
      <c r="F18" s="3">
        <f>Tabla1[[#This Row],[Vivienda deshabitada]]/Tabla1[[#This Row],[Viviendas totales]]</f>
        <v>0.29655172413793102</v>
      </c>
      <c r="G18" s="4">
        <v>1.1103448275862069</v>
      </c>
      <c r="H18" s="3">
        <f>Tabla1[[#This Row],[Vivienda Renta]]/Tabla1[[#This Row],[Viviendas totales]]</f>
        <v>6.8965517241379309E-3</v>
      </c>
      <c r="I18" s="4">
        <f>Tabla1[[#This Row],[Viviendas totales]]-Tabla1[[#This Row],[Vivienda habitada]]-Tabla1[[#This Row],[Vivienda deshabitada]]-Tabla1[[#This Row],[Vivienda Renta]]</f>
        <v>1.1103448275862002</v>
      </c>
      <c r="J18" s="3">
        <f>Tabla1[[#This Row],[Vivienda sin inf.]]/Tabla1[[#This Row],[Viviendas totales]]</f>
        <v>6.8965517241378893E-3</v>
      </c>
      <c r="K18" s="4">
        <v>8.9116682341874096</v>
      </c>
      <c r="N18" s="2" t="s">
        <v>51</v>
      </c>
      <c r="O18">
        <v>423</v>
      </c>
      <c r="P18">
        <v>323</v>
      </c>
      <c r="Q18">
        <v>50</v>
      </c>
      <c r="R18">
        <v>50</v>
      </c>
    </row>
    <row r="19" spans="1:18" x14ac:dyDescent="0.35">
      <c r="A19" t="s">
        <v>41</v>
      </c>
      <c r="B19" s="4">
        <v>266</v>
      </c>
      <c r="C19" s="4">
        <v>188.09205020920501</v>
      </c>
      <c r="D19" s="3">
        <f>Tabla1[[#This Row],[Vivienda habitada]]/Tabla1[[#This Row],[Viviendas totales]]</f>
        <v>0.70711297071129708</v>
      </c>
      <c r="E19" s="4">
        <v>46.744769874476987</v>
      </c>
      <c r="F19" s="3">
        <f>Tabla1[[#This Row],[Vivienda deshabitada]]/Tabla1[[#This Row],[Viviendas totales]]</f>
        <v>0.17573221757322174</v>
      </c>
      <c r="G19" s="4">
        <v>31.163179916317993</v>
      </c>
      <c r="H19" s="3">
        <f>Tabla1[[#This Row],[Vivienda Renta]]/Tabla1[[#This Row],[Viviendas totales]]</f>
        <v>0.11715481171548117</v>
      </c>
      <c r="I19" s="4">
        <f>Tabla1[[#This Row],[Viviendas totales]]-Tabla1[[#This Row],[Vivienda habitada]]-Tabla1[[#This Row],[Vivienda deshabitada]]-Tabla1[[#This Row],[Vivienda Renta]]</f>
        <v>0</v>
      </c>
      <c r="J19" s="3">
        <f>Tabla1[[#This Row],[Vivienda sin inf.]]/Tabla1[[#This Row],[Viviendas totales]]</f>
        <v>0</v>
      </c>
      <c r="K19" s="4">
        <v>15.8659997738651</v>
      </c>
      <c r="N19" s="2" t="s">
        <v>26</v>
      </c>
      <c r="O19">
        <v>9</v>
      </c>
      <c r="P19">
        <v>9</v>
      </c>
      <c r="Q19">
        <v>0</v>
      </c>
      <c r="R19">
        <v>0</v>
      </c>
    </row>
    <row r="20" spans="1:18" x14ac:dyDescent="0.35">
      <c r="A20" t="s">
        <v>53</v>
      </c>
      <c r="B20" s="4">
        <v>169</v>
      </c>
      <c r="C20" s="4">
        <v>117.85526315789473</v>
      </c>
      <c r="D20" s="3">
        <f>Tabla1[[#This Row],[Vivienda habitada]]/Tabla1[[#This Row],[Viviendas totales]]</f>
        <v>0.69736842105263153</v>
      </c>
      <c r="E20" s="4">
        <v>46.697368421052637</v>
      </c>
      <c r="F20" s="3">
        <f>Tabla1[[#This Row],[Vivienda deshabitada]]/Tabla1[[#This Row],[Viviendas totales]]</f>
        <v>0.27631578947368424</v>
      </c>
      <c r="G20" s="4">
        <v>0</v>
      </c>
      <c r="H20" s="3">
        <f>Tabla1[[#This Row],[Vivienda Renta]]/Tabla1[[#This Row],[Viviendas totales]]</f>
        <v>0</v>
      </c>
      <c r="I20" s="4">
        <f>Tabla1[[#This Row],[Viviendas totales]]-Tabla1[[#This Row],[Vivienda habitada]]-Tabla1[[#This Row],[Vivienda deshabitada]]-Tabla1[[#This Row],[Vivienda Renta]]</f>
        <v>4.4473684210526372</v>
      </c>
      <c r="J20" s="3">
        <f>Tabla1[[#This Row],[Vivienda sin inf.]]/Tabla1[[#This Row],[Viviendas totales]]</f>
        <v>2.6315789473684244E-2</v>
      </c>
      <c r="K20" s="4">
        <v>22.4081226622807</v>
      </c>
      <c r="N20" s="2" t="s">
        <v>48</v>
      </c>
      <c r="O20">
        <v>129</v>
      </c>
      <c r="P20">
        <v>86</v>
      </c>
      <c r="Q20">
        <v>27</v>
      </c>
      <c r="R20">
        <v>16</v>
      </c>
    </row>
    <row r="21" spans="1:18" x14ac:dyDescent="0.35">
      <c r="A21" t="s">
        <v>36</v>
      </c>
      <c r="B21" s="4">
        <v>275</v>
      </c>
      <c r="C21" s="4">
        <v>219.33198380566802</v>
      </c>
      <c r="D21" s="3">
        <f>Tabla1[[#This Row],[Vivienda habitada]]/Tabla1[[#This Row],[Viviendas totales]]</f>
        <v>0.79757085020242913</v>
      </c>
      <c r="E21" s="4">
        <v>43.421052631578945</v>
      </c>
      <c r="F21" s="3">
        <f>Tabla1[[#This Row],[Vivienda deshabitada]]/Tabla1[[#This Row],[Viviendas totales]]</f>
        <v>0.15789473684210525</v>
      </c>
      <c r="G21" s="4">
        <v>12.246963562753036</v>
      </c>
      <c r="H21" s="3">
        <f>Tabla1[[#This Row],[Vivienda Renta]]/Tabla1[[#This Row],[Viviendas totales]]</f>
        <v>4.4534412955465584E-2</v>
      </c>
      <c r="I21" s="4">
        <f>Tabla1[[#This Row],[Viviendas totales]]-Tabla1[[#This Row],[Vivienda habitada]]-Tabla1[[#This Row],[Vivienda deshabitada]]-Tabla1[[#This Row],[Vivienda Renta]]</f>
        <v>0</v>
      </c>
      <c r="J21" s="3">
        <f>Tabla1[[#This Row],[Vivienda sin inf.]]/Tabla1[[#This Row],[Viviendas totales]]</f>
        <v>0</v>
      </c>
      <c r="K21" s="4">
        <v>8.2127026876761207</v>
      </c>
      <c r="N21" s="2" t="s">
        <v>29</v>
      </c>
      <c r="O21">
        <v>176</v>
      </c>
      <c r="P21">
        <v>154</v>
      </c>
      <c r="Q21">
        <v>19</v>
      </c>
      <c r="R21">
        <v>3</v>
      </c>
    </row>
    <row r="22" spans="1:18" x14ac:dyDescent="0.35">
      <c r="A22" t="s">
        <v>38</v>
      </c>
      <c r="B22" s="4">
        <v>134</v>
      </c>
      <c r="C22" s="4">
        <v>69.768595041322314</v>
      </c>
      <c r="D22" s="3">
        <f>Tabla1[[#This Row],[Vivienda habitada]]/Tabla1[[#This Row],[Viviendas totales]]</f>
        <v>0.52066115702479343</v>
      </c>
      <c r="E22" s="4">
        <v>42.082644628099175</v>
      </c>
      <c r="F22" s="3">
        <f>Tabla1[[#This Row],[Vivienda deshabitada]]/Tabla1[[#This Row],[Viviendas totales]]</f>
        <v>0.31404958677685951</v>
      </c>
      <c r="G22" s="4">
        <v>7.7520661157024797</v>
      </c>
      <c r="H22" s="3">
        <f>Tabla1[[#This Row],[Vivienda Renta]]/Tabla1[[#This Row],[Viviendas totales]]</f>
        <v>5.7851239669421489E-2</v>
      </c>
      <c r="I22" s="4">
        <f>Tabla1[[#This Row],[Viviendas totales]]-Tabla1[[#This Row],[Vivienda habitada]]-Tabla1[[#This Row],[Vivienda deshabitada]]-Tabla1[[#This Row],[Vivienda Renta]]</f>
        <v>14.396694214876032</v>
      </c>
      <c r="J22" s="3">
        <f>Tabla1[[#This Row],[Vivienda sin inf.]]/Tabla1[[#This Row],[Viviendas totales]]</f>
        <v>0.10743801652892561</v>
      </c>
      <c r="K22" s="4">
        <v>9.1537562866043292</v>
      </c>
      <c r="N22" s="2" t="s">
        <v>22</v>
      </c>
      <c r="O22">
        <v>3</v>
      </c>
      <c r="P22">
        <v>3</v>
      </c>
      <c r="Q22">
        <v>0</v>
      </c>
      <c r="R22">
        <v>0</v>
      </c>
    </row>
    <row r="23" spans="1:18" x14ac:dyDescent="0.35">
      <c r="A23" t="s">
        <v>60</v>
      </c>
      <c r="B23" s="4">
        <v>85</v>
      </c>
      <c r="C23" s="4">
        <v>45.259740259740255</v>
      </c>
      <c r="D23" s="3">
        <f>Tabla1[[#This Row],[Vivienda habitada]]/Tabla1[[#This Row],[Viviendas totales]]</f>
        <v>0.53246753246753242</v>
      </c>
      <c r="E23" s="4">
        <v>36.428571428571423</v>
      </c>
      <c r="F23" s="3">
        <f>Tabla1[[#This Row],[Vivienda deshabitada]]/Tabla1[[#This Row],[Viviendas totales]]</f>
        <v>0.42857142857142849</v>
      </c>
      <c r="G23" s="4">
        <v>3.3116883116883118</v>
      </c>
      <c r="H23" s="3">
        <f>Tabla1[[#This Row],[Vivienda Renta]]/Tabla1[[#This Row],[Viviendas totales]]</f>
        <v>3.896103896103896E-2</v>
      </c>
      <c r="I23" s="4">
        <f>Tabla1[[#This Row],[Viviendas totales]]-Tabla1[[#This Row],[Vivienda habitada]]-Tabla1[[#This Row],[Vivienda deshabitada]]-Tabla1[[#This Row],[Vivienda Renta]]</f>
        <v>9.7699626167013776E-15</v>
      </c>
      <c r="J23" s="3">
        <f>Tabla1[[#This Row],[Vivienda sin inf.]]/Tabla1[[#This Row],[Viviendas totales]]</f>
        <v>1.1494073666707504E-16</v>
      </c>
      <c r="K23" s="4">
        <v>7.5441092711865299</v>
      </c>
      <c r="N23" s="2" t="s">
        <v>36</v>
      </c>
      <c r="O23">
        <v>247</v>
      </c>
      <c r="P23">
        <v>197</v>
      </c>
      <c r="Q23">
        <v>39</v>
      </c>
      <c r="R23">
        <v>11</v>
      </c>
    </row>
    <row r="24" spans="1:18" x14ac:dyDescent="0.35">
      <c r="A24" t="s">
        <v>31</v>
      </c>
      <c r="B24" s="4">
        <v>90</v>
      </c>
      <c r="C24" s="4">
        <v>53.333333333333329</v>
      </c>
      <c r="D24" s="3">
        <f>Tabla1[[#This Row],[Vivienda habitada]]/Tabla1[[#This Row],[Viviendas totales]]</f>
        <v>0.59259259259259256</v>
      </c>
      <c r="E24" s="4">
        <v>33.333333333333329</v>
      </c>
      <c r="F24" s="3">
        <f>Tabla1[[#This Row],[Vivienda deshabitada]]/Tabla1[[#This Row],[Viviendas totales]]</f>
        <v>0.37037037037037029</v>
      </c>
      <c r="G24" s="4">
        <v>3.333333333333333</v>
      </c>
      <c r="H24" s="3">
        <f>Tabla1[[#This Row],[Vivienda Renta]]/Tabla1[[#This Row],[Viviendas totales]]</f>
        <v>3.7037037037037035E-2</v>
      </c>
      <c r="I24" s="4">
        <f>Tabla1[[#This Row],[Viviendas totales]]-Tabla1[[#This Row],[Vivienda habitada]]-Tabla1[[#This Row],[Vivienda deshabitada]]-Tabla1[[#This Row],[Vivienda Renta]]</f>
        <v>9.7699626167013776E-15</v>
      </c>
      <c r="J24" s="3">
        <f>Tabla1[[#This Row],[Vivienda sin inf.]]/Tabla1[[#This Row],[Viviendas totales]]</f>
        <v>1.0855514018557086E-16</v>
      </c>
      <c r="K24" s="4">
        <v>9.3740123488955795</v>
      </c>
      <c r="N24" s="2" t="s">
        <v>31</v>
      </c>
      <c r="O24">
        <v>81</v>
      </c>
      <c r="P24">
        <v>48</v>
      </c>
      <c r="Q24">
        <v>30</v>
      </c>
      <c r="R24">
        <v>3</v>
      </c>
    </row>
    <row r="25" spans="1:18" x14ac:dyDescent="0.35">
      <c r="A25" t="s">
        <v>48</v>
      </c>
      <c r="B25" s="4">
        <v>143</v>
      </c>
      <c r="C25" s="4">
        <v>95.333333333333329</v>
      </c>
      <c r="D25" s="3">
        <f>Tabla1[[#This Row],[Vivienda habitada]]/Tabla1[[#This Row],[Viviendas totales]]</f>
        <v>0.66666666666666663</v>
      </c>
      <c r="E25" s="4">
        <v>29.930232558139537</v>
      </c>
      <c r="F25" s="3">
        <f>Tabla1[[#This Row],[Vivienda deshabitada]]/Tabla1[[#This Row],[Viviendas totales]]</f>
        <v>0.20930232558139536</v>
      </c>
      <c r="G25" s="4">
        <v>17.736434108527131</v>
      </c>
      <c r="H25" s="3">
        <f>Tabla1[[#This Row],[Vivienda Renta]]/Tabla1[[#This Row],[Viviendas totales]]</f>
        <v>0.12403100775193798</v>
      </c>
      <c r="I25" s="4">
        <f>Tabla1[[#This Row],[Viviendas totales]]-Tabla1[[#This Row],[Vivienda habitada]]-Tabla1[[#This Row],[Vivienda deshabitada]]-Tabla1[[#This Row],[Vivienda Renta]]</f>
        <v>0</v>
      </c>
      <c r="J25" s="3">
        <f>Tabla1[[#This Row],[Vivienda sin inf.]]/Tabla1[[#This Row],[Viviendas totales]]</f>
        <v>0</v>
      </c>
      <c r="K25" s="4">
        <v>5.9147632293693597</v>
      </c>
      <c r="N25" s="2" t="s">
        <v>28</v>
      </c>
      <c r="O25">
        <v>10</v>
      </c>
      <c r="P25">
        <v>4</v>
      </c>
      <c r="Q25">
        <v>5</v>
      </c>
      <c r="R25">
        <v>0</v>
      </c>
    </row>
    <row r="26" spans="1:18" x14ac:dyDescent="0.35">
      <c r="A26" t="s">
        <v>30</v>
      </c>
      <c r="B26" s="4">
        <v>117</v>
      </c>
      <c r="C26" s="4">
        <v>72.428571428571431</v>
      </c>
      <c r="D26" s="3">
        <f>Tabla1[[#This Row],[Vivienda habitada]]/Tabla1[[#This Row],[Viviendas totales]]</f>
        <v>0.61904761904761907</v>
      </c>
      <c r="E26" s="4">
        <v>28.971428571428572</v>
      </c>
      <c r="F26" s="3">
        <f>Tabla1[[#This Row],[Vivienda deshabitada]]/Tabla1[[#This Row],[Viviendas totales]]</f>
        <v>0.24761904761904763</v>
      </c>
      <c r="G26" s="4">
        <v>2.2285714285714286</v>
      </c>
      <c r="H26" s="3">
        <f>Tabla1[[#This Row],[Vivienda Renta]]/Tabla1[[#This Row],[Viviendas totales]]</f>
        <v>1.9047619047619049E-2</v>
      </c>
      <c r="I26" s="4">
        <f>Tabla1[[#This Row],[Viviendas totales]]-Tabla1[[#This Row],[Vivienda habitada]]-Tabla1[[#This Row],[Vivienda deshabitada]]-Tabla1[[#This Row],[Vivienda Renta]]</f>
        <v>13.37142857142857</v>
      </c>
      <c r="J26" s="3">
        <f>Tabla1[[#This Row],[Vivienda sin inf.]]/Tabla1[[#This Row],[Viviendas totales]]</f>
        <v>0.11428571428571427</v>
      </c>
      <c r="K26" s="4">
        <v>17.027807328924801</v>
      </c>
      <c r="N26" s="2" t="s">
        <v>40</v>
      </c>
      <c r="O26">
        <v>21</v>
      </c>
      <c r="P26">
        <v>12</v>
      </c>
      <c r="Q26">
        <v>8</v>
      </c>
      <c r="R26">
        <v>1</v>
      </c>
    </row>
    <row r="27" spans="1:18" x14ac:dyDescent="0.35">
      <c r="A27" t="s">
        <v>59</v>
      </c>
      <c r="B27" s="4">
        <v>80</v>
      </c>
      <c r="C27" s="4">
        <v>50</v>
      </c>
      <c r="D27" s="3">
        <f>Tabla1[[#This Row],[Vivienda habitada]]/Tabla1[[#This Row],[Viviendas totales]]</f>
        <v>0.625</v>
      </c>
      <c r="E27" s="4">
        <v>26.666666666666664</v>
      </c>
      <c r="F27" s="3">
        <f>Tabla1[[#This Row],[Vivienda deshabitada]]/Tabla1[[#This Row],[Viviendas totales]]</f>
        <v>0.33333333333333331</v>
      </c>
      <c r="G27" s="4">
        <v>3.333333333333333</v>
      </c>
      <c r="H27" s="3">
        <f>Tabla1[[#This Row],[Vivienda Renta]]/Tabla1[[#This Row],[Viviendas totales]]</f>
        <v>4.1666666666666664E-2</v>
      </c>
      <c r="I27" s="4">
        <f>Tabla1[[#This Row],[Viviendas totales]]-Tabla1[[#This Row],[Vivienda habitada]]-Tabla1[[#This Row],[Vivienda deshabitada]]-Tabla1[[#This Row],[Vivienda Renta]]</f>
        <v>0</v>
      </c>
      <c r="J27" s="3">
        <f>Tabla1[[#This Row],[Vivienda sin inf.]]/Tabla1[[#This Row],[Viviendas totales]]</f>
        <v>0</v>
      </c>
      <c r="K27" s="4">
        <v>13.347817685219599</v>
      </c>
      <c r="N27" s="2" t="s">
        <v>24</v>
      </c>
      <c r="O27">
        <v>65</v>
      </c>
      <c r="P27">
        <v>34</v>
      </c>
      <c r="Q27">
        <v>19</v>
      </c>
      <c r="R27">
        <v>11</v>
      </c>
    </row>
    <row r="28" spans="1:18" x14ac:dyDescent="0.35">
      <c r="A28" t="s">
        <v>33</v>
      </c>
      <c r="B28" s="4">
        <v>163</v>
      </c>
      <c r="C28" s="4">
        <v>126.40816326530611</v>
      </c>
      <c r="D28" s="3">
        <f>Tabla1[[#This Row],[Vivienda habitada]]/Tabla1[[#This Row],[Viviendas totales]]</f>
        <v>0.77551020408163263</v>
      </c>
      <c r="E28" s="4">
        <v>24.394557823129251</v>
      </c>
      <c r="F28" s="3">
        <f>Tabla1[[#This Row],[Vivienda deshabitada]]/Tabla1[[#This Row],[Viviendas totales]]</f>
        <v>0.14965986394557823</v>
      </c>
      <c r="G28" s="4">
        <v>7.7619047619047619</v>
      </c>
      <c r="H28" s="3">
        <f>Tabla1[[#This Row],[Vivienda Renta]]/Tabla1[[#This Row],[Viviendas totales]]</f>
        <v>4.7619047619047616E-2</v>
      </c>
      <c r="I28" s="4">
        <f>Tabla1[[#This Row],[Viviendas totales]]-Tabla1[[#This Row],[Vivienda habitada]]-Tabla1[[#This Row],[Vivienda deshabitada]]-Tabla1[[#This Row],[Vivienda Renta]]</f>
        <v>4.4353741496598724</v>
      </c>
      <c r="J28" s="3">
        <f>Tabla1[[#This Row],[Vivienda sin inf.]]/Tabla1[[#This Row],[Viviendas totales]]</f>
        <v>2.7210884353741548E-2</v>
      </c>
      <c r="K28" s="4">
        <v>12.958937587305799</v>
      </c>
      <c r="N28" s="2" t="s">
        <v>49</v>
      </c>
      <c r="O28">
        <v>345</v>
      </c>
      <c r="P28">
        <v>239</v>
      </c>
      <c r="Q28">
        <v>84</v>
      </c>
      <c r="R28">
        <v>22</v>
      </c>
    </row>
    <row r="29" spans="1:18" x14ac:dyDescent="0.35">
      <c r="A29" t="s">
        <v>33</v>
      </c>
      <c r="B29" s="4">
        <v>163</v>
      </c>
      <c r="C29" s="4">
        <v>126.40816326530611</v>
      </c>
      <c r="D29" s="3">
        <f>Tabla1[[#This Row],[Vivienda habitada]]/Tabla1[[#This Row],[Viviendas totales]]</f>
        <v>0.77551020408163263</v>
      </c>
      <c r="E29" s="4">
        <v>24.394557823129251</v>
      </c>
      <c r="F29" s="3">
        <f>Tabla1[[#This Row],[Vivienda deshabitada]]/Tabla1[[#This Row],[Viviendas totales]]</f>
        <v>0.14965986394557823</v>
      </c>
      <c r="G29" s="4">
        <v>7.7619047619047619</v>
      </c>
      <c r="H29" s="3">
        <f>Tabla1[[#This Row],[Vivienda Renta]]/Tabla1[[#This Row],[Viviendas totales]]</f>
        <v>4.7619047619047616E-2</v>
      </c>
      <c r="I29" s="4">
        <f>Tabla1[[#This Row],[Viviendas totales]]-Tabla1[[#This Row],[Vivienda habitada]]-Tabla1[[#This Row],[Vivienda deshabitada]]-Tabla1[[#This Row],[Vivienda Renta]]</f>
        <v>4.4353741496598724</v>
      </c>
      <c r="J29" s="3">
        <f>Tabla1[[#This Row],[Vivienda sin inf.]]/Tabla1[[#This Row],[Viviendas totales]]</f>
        <v>2.7210884353741548E-2</v>
      </c>
      <c r="K29" s="4">
        <v>13.866542223998101</v>
      </c>
      <c r="N29" s="2" t="s">
        <v>46</v>
      </c>
      <c r="O29">
        <v>5393</v>
      </c>
      <c r="P29">
        <v>4437</v>
      </c>
      <c r="Q29">
        <v>730</v>
      </c>
      <c r="R29">
        <v>146</v>
      </c>
    </row>
    <row r="30" spans="1:18" x14ac:dyDescent="0.35">
      <c r="A30" t="s">
        <v>29</v>
      </c>
      <c r="B30" s="4">
        <v>196</v>
      </c>
      <c r="C30" s="4">
        <v>171.5</v>
      </c>
      <c r="D30" s="3">
        <f>Tabla1[[#This Row],[Vivienda habitada]]/Tabla1[[#This Row],[Viviendas totales]]</f>
        <v>0.875</v>
      </c>
      <c r="E30" s="4">
        <v>21.15909090909091</v>
      </c>
      <c r="F30" s="3">
        <f>Tabla1[[#This Row],[Vivienda deshabitada]]/Tabla1[[#This Row],[Viviendas totales]]</f>
        <v>0.10795454545454546</v>
      </c>
      <c r="G30" s="4">
        <v>3.3409090909090908</v>
      </c>
      <c r="H30" s="3">
        <f>Tabla1[[#This Row],[Vivienda Renta]]/Tabla1[[#This Row],[Viviendas totales]]</f>
        <v>1.7045454545454544E-2</v>
      </c>
      <c r="I30" s="4">
        <f>Tabla1[[#This Row],[Viviendas totales]]-Tabla1[[#This Row],[Vivienda habitada]]-Tabla1[[#This Row],[Vivienda deshabitada]]-Tabla1[[#This Row],[Vivienda Renta]]</f>
        <v>0</v>
      </c>
      <c r="J30" s="3">
        <f>Tabla1[[#This Row],[Vivienda sin inf.]]/Tabla1[[#This Row],[Viviendas totales]]</f>
        <v>0</v>
      </c>
      <c r="K30" s="4">
        <v>3.91024965086411</v>
      </c>
      <c r="N30" s="2" t="s">
        <v>69</v>
      </c>
      <c r="O30">
        <v>10944</v>
      </c>
      <c r="P30">
        <v>8621</v>
      </c>
      <c r="Q30">
        <v>1772</v>
      </c>
      <c r="R30">
        <v>449</v>
      </c>
    </row>
    <row r="31" spans="1:18" x14ac:dyDescent="0.35">
      <c r="A31" t="s">
        <v>24</v>
      </c>
      <c r="B31" s="4">
        <v>72</v>
      </c>
      <c r="C31" s="4">
        <v>37.661538461538463</v>
      </c>
      <c r="D31" s="3">
        <f>Tabla1[[#This Row],[Vivienda habitada]]/Tabla1[[#This Row],[Viviendas totales]]</f>
        <v>0.52307692307692311</v>
      </c>
      <c r="E31" s="4">
        <v>21.046153846153846</v>
      </c>
      <c r="F31" s="3">
        <f>Tabla1[[#This Row],[Vivienda deshabitada]]/Tabla1[[#This Row],[Viviendas totales]]</f>
        <v>0.29230769230769232</v>
      </c>
      <c r="G31" s="4">
        <v>12.184615384615386</v>
      </c>
      <c r="H31" s="3">
        <f>Tabla1[[#This Row],[Vivienda Renta]]/Tabla1[[#This Row],[Viviendas totales]]</f>
        <v>0.16923076923076924</v>
      </c>
      <c r="I31" s="4">
        <f>Tabla1[[#This Row],[Viviendas totales]]-Tabla1[[#This Row],[Vivienda habitada]]-Tabla1[[#This Row],[Vivienda deshabitada]]-Tabla1[[#This Row],[Vivienda Renta]]</f>
        <v>1.1076923076923055</v>
      </c>
      <c r="J31" s="3">
        <f>Tabla1[[#This Row],[Vivienda sin inf.]]/Tabla1[[#This Row],[Viviendas totales]]</f>
        <v>1.5384615384615354E-2</v>
      </c>
      <c r="K31" s="4">
        <v>8.0993023184580899</v>
      </c>
    </row>
    <row r="32" spans="1:18" x14ac:dyDescent="0.35">
      <c r="A32" t="s">
        <v>32</v>
      </c>
      <c r="B32" s="4">
        <v>80</v>
      </c>
      <c r="C32" s="4">
        <v>47.777777777777779</v>
      </c>
      <c r="D32" s="3">
        <f>Tabla1[[#This Row],[Vivienda habitada]]/Tabla1[[#This Row],[Viviendas totales]]</f>
        <v>0.59722222222222221</v>
      </c>
      <c r="E32" s="4">
        <v>20</v>
      </c>
      <c r="F32" s="3">
        <f>Tabla1[[#This Row],[Vivienda deshabitada]]/Tabla1[[#This Row],[Viviendas totales]]</f>
        <v>0.25</v>
      </c>
      <c r="G32" s="4">
        <v>12.222222222222223</v>
      </c>
      <c r="H32" s="3">
        <f>Tabla1[[#This Row],[Vivienda Renta]]/Tabla1[[#This Row],[Viviendas totales]]</f>
        <v>0.15277777777777779</v>
      </c>
      <c r="I32" s="4">
        <f>Tabla1[[#This Row],[Viviendas totales]]-Tabla1[[#This Row],[Vivienda habitada]]-Tabla1[[#This Row],[Vivienda deshabitada]]-Tabla1[[#This Row],[Vivienda Renta]]</f>
        <v>0</v>
      </c>
      <c r="J32" s="3">
        <f>Tabla1[[#This Row],[Vivienda sin inf.]]/Tabla1[[#This Row],[Viviendas totales]]</f>
        <v>0</v>
      </c>
      <c r="K32" s="4">
        <v>19.165968122832801</v>
      </c>
    </row>
    <row r="33" spans="1:11" x14ac:dyDescent="0.35">
      <c r="A33" t="s">
        <v>19</v>
      </c>
      <c r="B33" s="4">
        <v>27</v>
      </c>
      <c r="C33" s="4">
        <v>3.375</v>
      </c>
      <c r="D33" s="3">
        <f>Tabla1[[#This Row],[Vivienda habitada]]/Tabla1[[#This Row],[Viviendas totales]]</f>
        <v>0.125</v>
      </c>
      <c r="E33" s="4">
        <v>19.125</v>
      </c>
      <c r="F33" s="3">
        <f>Tabla1[[#This Row],[Vivienda deshabitada]]/Tabla1[[#This Row],[Viviendas totales]]</f>
        <v>0.70833333333333337</v>
      </c>
      <c r="G33" s="4">
        <v>1.125</v>
      </c>
      <c r="H33" s="3">
        <f>Tabla1[[#This Row],[Vivienda Renta]]/Tabla1[[#This Row],[Viviendas totales]]</f>
        <v>4.1666666666666664E-2</v>
      </c>
      <c r="I33" s="4">
        <f>Tabla1[[#This Row],[Viviendas totales]]-Tabla1[[#This Row],[Vivienda habitada]]-Tabla1[[#This Row],[Vivienda deshabitada]]-Tabla1[[#This Row],[Vivienda Renta]]</f>
        <v>3.375</v>
      </c>
      <c r="J33" s="3">
        <f>Tabla1[[#This Row],[Vivienda sin inf.]]/Tabla1[[#This Row],[Viviendas totales]]</f>
        <v>0.125</v>
      </c>
      <c r="K33" s="4">
        <v>2.7711198597910398</v>
      </c>
    </row>
    <row r="34" spans="1:11" x14ac:dyDescent="0.35">
      <c r="A34" t="s">
        <v>54</v>
      </c>
      <c r="B34" s="4">
        <v>63</v>
      </c>
      <c r="C34" s="4">
        <v>36.473684210526315</v>
      </c>
      <c r="D34" s="3">
        <f>Tabla1[[#This Row],[Vivienda habitada]]/Tabla1[[#This Row],[Viviendas totales]]</f>
        <v>0.57894736842105265</v>
      </c>
      <c r="E34" s="4">
        <v>16.578947368421051</v>
      </c>
      <c r="F34" s="3">
        <f>Tabla1[[#This Row],[Vivienda deshabitada]]/Tabla1[[#This Row],[Viviendas totales]]</f>
        <v>0.26315789473684209</v>
      </c>
      <c r="G34" s="4">
        <v>9.9473684210526319</v>
      </c>
      <c r="H34" s="3">
        <f>Tabla1[[#This Row],[Vivienda Renta]]/Tabla1[[#This Row],[Viviendas totales]]</f>
        <v>0.15789473684210525</v>
      </c>
      <c r="I34" s="4">
        <f>Tabla1[[#This Row],[Viviendas totales]]-Tabla1[[#This Row],[Vivienda habitada]]-Tabla1[[#This Row],[Vivienda deshabitada]]-Tabla1[[#This Row],[Vivienda Renta]]</f>
        <v>0</v>
      </c>
      <c r="J34" s="3">
        <f>Tabla1[[#This Row],[Vivienda sin inf.]]/Tabla1[[#This Row],[Viviendas totales]]</f>
        <v>0</v>
      </c>
      <c r="K34" s="4">
        <v>9.7554073318619796</v>
      </c>
    </row>
    <row r="35" spans="1:11" x14ac:dyDescent="0.35">
      <c r="A35" t="s">
        <v>63</v>
      </c>
      <c r="B35" s="4">
        <v>148</v>
      </c>
      <c r="C35" s="4">
        <v>122.40601503759397</v>
      </c>
      <c r="D35" s="3">
        <f>Tabla1[[#This Row],[Vivienda habitada]]/Tabla1[[#This Row],[Viviendas totales]]</f>
        <v>0.82706766917293228</v>
      </c>
      <c r="E35" s="4">
        <v>14.466165413533833</v>
      </c>
      <c r="F35" s="3">
        <f>Tabla1[[#This Row],[Vivienda deshabitada]]/Tabla1[[#This Row],[Viviendas totales]]</f>
        <v>9.7744360902255634E-2</v>
      </c>
      <c r="G35" s="4">
        <v>10.015037593984962</v>
      </c>
      <c r="H35" s="3">
        <f>Tabla1[[#This Row],[Vivienda Renta]]/Tabla1[[#This Row],[Viviendas totales]]</f>
        <v>6.7669172932330823E-2</v>
      </c>
      <c r="I35" s="4">
        <f>Tabla1[[#This Row],[Viviendas totales]]-Tabla1[[#This Row],[Vivienda habitada]]-Tabla1[[#This Row],[Vivienda deshabitada]]-Tabla1[[#This Row],[Vivienda Renta]]</f>
        <v>1.1127819548872306</v>
      </c>
      <c r="J35" s="3">
        <f>Tabla1[[#This Row],[Vivienda sin inf.]]/Tabla1[[#This Row],[Viviendas totales]]</f>
        <v>7.5187969924812885E-3</v>
      </c>
      <c r="K35" s="4">
        <v>1.06413388824255</v>
      </c>
    </row>
    <row r="36" spans="1:11" x14ac:dyDescent="0.35">
      <c r="A36" t="s">
        <v>63</v>
      </c>
      <c r="B36" s="4">
        <v>148</v>
      </c>
      <c r="C36" s="4">
        <v>122.40601503759397</v>
      </c>
      <c r="D36" s="3">
        <f>Tabla1[[#This Row],[Vivienda habitada]]/Tabla1[[#This Row],[Viviendas totales]]</f>
        <v>0.82706766917293228</v>
      </c>
      <c r="E36" s="4">
        <v>14.466165413533833</v>
      </c>
      <c r="F36" s="3">
        <f>Tabla1[[#This Row],[Vivienda deshabitada]]/Tabla1[[#This Row],[Viviendas totales]]</f>
        <v>9.7744360902255634E-2</v>
      </c>
      <c r="G36" s="4">
        <v>10.015037593984962</v>
      </c>
      <c r="H36" s="3">
        <f>Tabla1[[#This Row],[Vivienda Renta]]/Tabla1[[#This Row],[Viviendas totales]]</f>
        <v>6.7669172932330823E-2</v>
      </c>
      <c r="I36" s="4">
        <f>Tabla1[[#This Row],[Viviendas totales]]-Tabla1[[#This Row],[Vivienda habitada]]-Tabla1[[#This Row],[Vivienda deshabitada]]-Tabla1[[#This Row],[Vivienda Renta]]</f>
        <v>1.1127819548872306</v>
      </c>
      <c r="J36" s="3">
        <f>Tabla1[[#This Row],[Vivienda sin inf.]]/Tabla1[[#This Row],[Viviendas totales]]</f>
        <v>7.5187969924812885E-3</v>
      </c>
      <c r="K36" s="4">
        <v>21.6596826814969</v>
      </c>
    </row>
    <row r="37" spans="1:11" x14ac:dyDescent="0.35">
      <c r="A37" t="s">
        <v>44</v>
      </c>
      <c r="B37" s="4">
        <v>86</v>
      </c>
      <c r="C37" s="4">
        <v>73.871794871794862</v>
      </c>
      <c r="D37" s="3">
        <f>Tabla1[[#This Row],[Vivienda habitada]]/Tabla1[[#This Row],[Viviendas totales]]</f>
        <v>0.85897435897435881</v>
      </c>
      <c r="E37" s="4">
        <v>11.025641025641026</v>
      </c>
      <c r="F37" s="3">
        <f>Tabla1[[#This Row],[Vivienda deshabitada]]/Tabla1[[#This Row],[Viviendas totales]]</f>
        <v>0.12820512820512819</v>
      </c>
      <c r="G37" s="4">
        <v>1.1025641025641024</v>
      </c>
      <c r="H37" s="3">
        <f>Tabla1[[#This Row],[Vivienda Renta]]/Tabla1[[#This Row],[Viviendas totales]]</f>
        <v>1.2820512820512818E-2</v>
      </c>
      <c r="I37" s="4">
        <f>Tabla1[[#This Row],[Viviendas totales]]-Tabla1[[#This Row],[Vivienda habitada]]-Tabla1[[#This Row],[Vivienda deshabitada]]-Tabla1[[#This Row],[Vivienda Renta]]</f>
        <v>1.0436096431476471E-14</v>
      </c>
      <c r="J37" s="3">
        <f>Tabla1[[#This Row],[Vivienda sin inf.]]/Tabla1[[#This Row],[Viviendas totales]]</f>
        <v>1.2134995850554036E-16</v>
      </c>
      <c r="K37" s="4">
        <v>9.5931100257085191</v>
      </c>
    </row>
    <row r="38" spans="1:11" x14ac:dyDescent="0.35">
      <c r="A38" t="s">
        <v>40</v>
      </c>
      <c r="B38" s="4">
        <v>23</v>
      </c>
      <c r="C38" s="4">
        <v>13.142857142857142</v>
      </c>
      <c r="D38" s="3">
        <f>Tabla1[[#This Row],[Vivienda habitada]]/Tabla1[[#This Row],[Viviendas totales]]</f>
        <v>0.5714285714285714</v>
      </c>
      <c r="E38" s="4">
        <v>8.761904761904761</v>
      </c>
      <c r="F38" s="3">
        <f>Tabla1[[#This Row],[Vivienda deshabitada]]/Tabla1[[#This Row],[Viviendas totales]]</f>
        <v>0.38095238095238093</v>
      </c>
      <c r="G38" s="4">
        <v>1.0952380952380951</v>
      </c>
      <c r="H38" s="3">
        <f>Tabla1[[#This Row],[Vivienda Renta]]/Tabla1[[#This Row],[Viviendas totales]]</f>
        <v>4.7619047619047616E-2</v>
      </c>
      <c r="I38" s="4">
        <f>Tabla1[[#This Row],[Viviendas totales]]-Tabla1[[#This Row],[Vivienda habitada]]-Tabla1[[#This Row],[Vivienda deshabitada]]-Tabla1[[#This Row],[Vivienda Renta]]</f>
        <v>0</v>
      </c>
      <c r="J38" s="3">
        <f>Tabla1[[#This Row],[Vivienda sin inf.]]/Tabla1[[#This Row],[Viviendas totales]]</f>
        <v>0</v>
      </c>
      <c r="K38" s="4">
        <v>7.4617690939396599</v>
      </c>
    </row>
    <row r="39" spans="1:11" x14ac:dyDescent="0.35">
      <c r="A39" t="s">
        <v>25</v>
      </c>
      <c r="B39" s="4">
        <v>65</v>
      </c>
      <c r="C39" s="4">
        <v>59.491525423728817</v>
      </c>
      <c r="D39" s="3">
        <f>Tabla1[[#This Row],[Vivienda habitada]]/Tabla1[[#This Row],[Viviendas totales]]</f>
        <v>0.9152542372881356</v>
      </c>
      <c r="E39" s="4">
        <v>5.508474576271186</v>
      </c>
      <c r="F39" s="3">
        <f>Tabla1[[#This Row],[Vivienda deshabitada]]/Tabla1[[#This Row],[Viviendas totales]]</f>
        <v>8.4745762711864403E-2</v>
      </c>
      <c r="G39" s="4">
        <v>0</v>
      </c>
      <c r="H39" s="3">
        <f>Tabla1[[#This Row],[Vivienda Renta]]/Tabla1[[#This Row],[Viviendas totales]]</f>
        <v>0</v>
      </c>
      <c r="I39" s="4">
        <f>Tabla1[[#This Row],[Viviendas totales]]-Tabla1[[#This Row],[Vivienda habitada]]-Tabla1[[#This Row],[Vivienda deshabitada]]-Tabla1[[#This Row],[Vivienda Renta]]</f>
        <v>-2.6645352591003757E-15</v>
      </c>
      <c r="J39" s="3">
        <f>Tabla1[[#This Row],[Vivienda sin inf.]]/Tabla1[[#This Row],[Viviendas totales]]</f>
        <v>-4.0992850140005782E-17</v>
      </c>
      <c r="K39" s="4">
        <v>9.6299393324145708</v>
      </c>
    </row>
    <row r="40" spans="1:11" x14ac:dyDescent="0.35">
      <c r="A40" t="s">
        <v>28</v>
      </c>
      <c r="B40" s="4">
        <v>11</v>
      </c>
      <c r="C40" s="4">
        <v>4.4000000000000004</v>
      </c>
      <c r="D40" s="3">
        <f>Tabla1[[#This Row],[Vivienda habitada]]/Tabla1[[#This Row],[Viviendas totales]]</f>
        <v>0.4</v>
      </c>
      <c r="E40" s="4">
        <v>5.5</v>
      </c>
      <c r="F40" s="3">
        <f>Tabla1[[#This Row],[Vivienda deshabitada]]/Tabla1[[#This Row],[Viviendas totales]]</f>
        <v>0.5</v>
      </c>
      <c r="G40" s="4">
        <v>0</v>
      </c>
      <c r="H40" s="3">
        <f>Tabla1[[#This Row],[Vivienda Renta]]/Tabla1[[#This Row],[Viviendas totales]]</f>
        <v>0</v>
      </c>
      <c r="I40" s="4">
        <f>Tabla1[[#This Row],[Viviendas totales]]-Tabla1[[#This Row],[Vivienda habitada]]-Tabla1[[#This Row],[Vivienda deshabitada]]-Tabla1[[#This Row],[Vivienda Renta]]</f>
        <v>1.0999999999999996</v>
      </c>
      <c r="J40" s="3">
        <f>Tabla1[[#This Row],[Vivienda sin inf.]]/Tabla1[[#This Row],[Viviendas totales]]</f>
        <v>9.9999999999999964E-2</v>
      </c>
      <c r="K40" s="4">
        <v>5.2873071079310501</v>
      </c>
    </row>
    <row r="41" spans="1:11" x14ac:dyDescent="0.35">
      <c r="A41" t="s">
        <v>21</v>
      </c>
      <c r="B41" s="4">
        <v>23</v>
      </c>
      <c r="C41" s="4">
        <v>16.428571428571431</v>
      </c>
      <c r="D41" s="3">
        <f>Tabla1[[#This Row],[Vivienda habitada]]/Tabla1[[#This Row],[Viviendas totales]]</f>
        <v>0.71428571428571441</v>
      </c>
      <c r="E41" s="4">
        <v>3.2857142857142856</v>
      </c>
      <c r="F41" s="3">
        <f>Tabla1[[#This Row],[Vivienda deshabitada]]/Tabla1[[#This Row],[Viviendas totales]]</f>
        <v>0.14285714285714285</v>
      </c>
      <c r="G41" s="4">
        <v>3.2857142857142856</v>
      </c>
      <c r="H41" s="3">
        <f>Tabla1[[#This Row],[Vivienda Renta]]/Tabla1[[#This Row],[Viviendas totales]]</f>
        <v>0.14285714285714285</v>
      </c>
      <c r="I41" s="4">
        <f>Tabla1[[#This Row],[Viviendas totales]]-Tabla1[[#This Row],[Vivienda habitada]]-Tabla1[[#This Row],[Vivienda deshabitada]]-Tabla1[[#This Row],[Vivienda Renta]]</f>
        <v>0</v>
      </c>
      <c r="J41" s="3">
        <f>Tabla1[[#This Row],[Vivienda sin inf.]]/Tabla1[[#This Row],[Viviendas totales]]</f>
        <v>0</v>
      </c>
      <c r="K41" s="4">
        <v>8.8328569445656395</v>
      </c>
    </row>
    <row r="42" spans="1:11" x14ac:dyDescent="0.35">
      <c r="A42" t="s">
        <v>43</v>
      </c>
      <c r="B42" s="4">
        <v>28</v>
      </c>
      <c r="C42" s="4">
        <v>23.692307692307693</v>
      </c>
      <c r="D42" s="3">
        <f>Tabla1[[#This Row],[Vivienda habitada]]/Tabla1[[#This Row],[Viviendas totales]]</f>
        <v>0.84615384615384615</v>
      </c>
      <c r="E42" s="4">
        <v>3.2307692307692308</v>
      </c>
      <c r="F42" s="3">
        <f>Tabla1[[#This Row],[Vivienda deshabitada]]/Tabla1[[#This Row],[Viviendas totales]]</f>
        <v>0.11538461538461539</v>
      </c>
      <c r="G42" s="4">
        <v>1.0769230769230771</v>
      </c>
      <c r="H42" s="3">
        <f>Tabla1[[#This Row],[Vivienda Renta]]/Tabla1[[#This Row],[Viviendas totales]]</f>
        <v>3.8461538461538471E-2</v>
      </c>
      <c r="I42" s="4">
        <f>Tabla1[[#This Row],[Viviendas totales]]-Tabla1[[#This Row],[Vivienda habitada]]-Tabla1[[#This Row],[Vivienda deshabitada]]-Tabla1[[#This Row],[Vivienda Renta]]</f>
        <v>0</v>
      </c>
      <c r="J42" s="3">
        <f>Tabla1[[#This Row],[Vivienda sin inf.]]/Tabla1[[#This Row],[Viviendas totales]]</f>
        <v>0</v>
      </c>
      <c r="K42" s="4">
        <v>10.4443011783593</v>
      </c>
    </row>
    <row r="43" spans="1:11" x14ac:dyDescent="0.35">
      <c r="A43" t="s">
        <v>34</v>
      </c>
      <c r="B43" s="4">
        <v>15</v>
      </c>
      <c r="C43" s="4">
        <v>9.6428571428571441</v>
      </c>
      <c r="D43" s="3">
        <f>Tabla1[[#This Row],[Vivienda habitada]]/Tabla1[[#This Row],[Viviendas totales]]</f>
        <v>0.6428571428571429</v>
      </c>
      <c r="E43" s="4">
        <v>3.214285714285714</v>
      </c>
      <c r="F43" s="3">
        <f>Tabla1[[#This Row],[Vivienda deshabitada]]/Tabla1[[#This Row],[Viviendas totales]]</f>
        <v>0.21428571428571427</v>
      </c>
      <c r="G43" s="4">
        <v>2.1428571428571428</v>
      </c>
      <c r="H43" s="3">
        <f>Tabla1[[#This Row],[Vivienda Renta]]/Tabla1[[#This Row],[Viviendas totales]]</f>
        <v>0.14285714285714285</v>
      </c>
      <c r="I43" s="4">
        <f>Tabla1[[#This Row],[Viviendas totales]]-Tabla1[[#This Row],[Vivienda habitada]]-Tabla1[[#This Row],[Vivienda deshabitada]]-Tabla1[[#This Row],[Vivienda Renta]]</f>
        <v>0</v>
      </c>
      <c r="J43" s="3">
        <f>Tabla1[[#This Row],[Vivienda sin inf.]]/Tabla1[[#This Row],[Viviendas totales]]</f>
        <v>0</v>
      </c>
      <c r="K43" s="4">
        <v>23.386704117269101</v>
      </c>
    </row>
    <row r="44" spans="1:11" x14ac:dyDescent="0.35">
      <c r="A44" t="s">
        <v>20</v>
      </c>
      <c r="B44" s="4">
        <v>16</v>
      </c>
      <c r="C44" s="4">
        <v>11.428571428571429</v>
      </c>
      <c r="D44" s="3">
        <f>Tabla1[[#This Row],[Vivienda habitada]]/Tabla1[[#This Row],[Viviendas totales]]</f>
        <v>0.7142857142857143</v>
      </c>
      <c r="E44" s="4">
        <v>2.2857142857142856</v>
      </c>
      <c r="F44" s="3">
        <f>Tabla1[[#This Row],[Vivienda deshabitada]]/Tabla1[[#This Row],[Viviendas totales]]</f>
        <v>0.14285714285714285</v>
      </c>
      <c r="G44" s="4">
        <v>2.2857142857142856</v>
      </c>
      <c r="H44" s="3">
        <f>Tabla1[[#This Row],[Vivienda Renta]]/Tabla1[[#This Row],[Viviendas totales]]</f>
        <v>0.14285714285714285</v>
      </c>
      <c r="I44" s="4">
        <f>Tabla1[[#This Row],[Viviendas totales]]-Tabla1[[#This Row],[Vivienda habitada]]-Tabla1[[#This Row],[Vivienda deshabitada]]-Tabla1[[#This Row],[Vivienda Renta]]</f>
        <v>0</v>
      </c>
      <c r="J44" s="3">
        <f>Tabla1[[#This Row],[Vivienda sin inf.]]/Tabla1[[#This Row],[Viviendas totales]]</f>
        <v>0</v>
      </c>
      <c r="K44" s="4">
        <v>20.836224616745699</v>
      </c>
    </row>
    <row r="45" spans="1:11" x14ac:dyDescent="0.35">
      <c r="A45" t="s">
        <v>27</v>
      </c>
      <c r="B45" s="4">
        <v>5</v>
      </c>
      <c r="C45" s="4">
        <v>4</v>
      </c>
      <c r="D45" s="3">
        <f>Tabla1[[#This Row],[Vivienda habitada]]/Tabla1[[#This Row],[Viviendas totales]]</f>
        <v>0.8</v>
      </c>
      <c r="E45" s="4">
        <v>1</v>
      </c>
      <c r="F45" s="3">
        <f>Tabla1[[#This Row],[Vivienda deshabitada]]/Tabla1[[#This Row],[Viviendas totales]]</f>
        <v>0.2</v>
      </c>
      <c r="G45" s="4">
        <v>0</v>
      </c>
      <c r="H45" s="3">
        <f>Tabla1[[#This Row],[Vivienda Renta]]/Tabla1[[#This Row],[Viviendas totales]]</f>
        <v>0</v>
      </c>
      <c r="I45" s="4">
        <f>Tabla1[[#This Row],[Viviendas totales]]-Tabla1[[#This Row],[Vivienda habitada]]-Tabla1[[#This Row],[Vivienda deshabitada]]-Tabla1[[#This Row],[Vivienda Renta]]</f>
        <v>0</v>
      </c>
      <c r="J45" s="3">
        <f>Tabla1[[#This Row],[Vivienda sin inf.]]/Tabla1[[#This Row],[Viviendas totales]]</f>
        <v>0</v>
      </c>
      <c r="K45" s="4">
        <v>21.235064296257999</v>
      </c>
    </row>
    <row r="46" spans="1:11" x14ac:dyDescent="0.35">
      <c r="A46" t="s">
        <v>18</v>
      </c>
      <c r="B46" s="4">
        <v>6</v>
      </c>
      <c r="C46" s="4">
        <v>4.8000000000000007</v>
      </c>
      <c r="D46" s="3">
        <f>Tabla1[[#This Row],[Vivienda habitada]]/Tabla1[[#This Row],[Viviendas totales]]</f>
        <v>0.80000000000000016</v>
      </c>
      <c r="E46" s="4">
        <v>0</v>
      </c>
      <c r="F46" s="3">
        <f>Tabla1[[#This Row],[Vivienda deshabitada]]/Tabla1[[#This Row],[Viviendas totales]]</f>
        <v>0</v>
      </c>
      <c r="G46" s="4">
        <v>1.2000000000000002</v>
      </c>
      <c r="H46" s="3">
        <f>Tabla1[[#This Row],[Vivienda Renta]]/Tabla1[[#This Row],[Viviendas totales]]</f>
        <v>0.20000000000000004</v>
      </c>
      <c r="I46" s="4">
        <f>Tabla1[[#This Row],[Viviendas totales]]-Tabla1[[#This Row],[Vivienda habitada]]-Tabla1[[#This Row],[Vivienda deshabitada]]-Tabla1[[#This Row],[Vivienda Renta]]</f>
        <v>0</v>
      </c>
      <c r="J46" s="3">
        <f>Tabla1[[#This Row],[Vivienda sin inf.]]/Tabla1[[#This Row],[Viviendas totales]]</f>
        <v>0</v>
      </c>
      <c r="K46" s="4">
        <v>23.016561906236699</v>
      </c>
    </row>
    <row r="47" spans="1:11" x14ac:dyDescent="0.35">
      <c r="A47" t="s">
        <v>22</v>
      </c>
      <c r="B47" s="4">
        <v>3</v>
      </c>
      <c r="C47" s="4">
        <v>3</v>
      </c>
      <c r="D47" s="3">
        <f>Tabla1[[#This Row],[Vivienda habitada]]/Tabla1[[#This Row],[Viviendas totales]]</f>
        <v>1</v>
      </c>
      <c r="E47" s="4">
        <v>0</v>
      </c>
      <c r="F47" s="3">
        <f>Tabla1[[#This Row],[Vivienda deshabitada]]/Tabla1[[#This Row],[Viviendas totales]]</f>
        <v>0</v>
      </c>
      <c r="G47" s="4">
        <v>0</v>
      </c>
      <c r="H47" s="3">
        <f>Tabla1[[#This Row],[Vivienda Renta]]/Tabla1[[#This Row],[Viviendas totales]]</f>
        <v>0</v>
      </c>
      <c r="I47" s="4">
        <f>Tabla1[[#This Row],[Viviendas totales]]-Tabla1[[#This Row],[Vivienda habitada]]-Tabla1[[#This Row],[Vivienda deshabitada]]-Tabla1[[#This Row],[Vivienda Renta]]</f>
        <v>0</v>
      </c>
      <c r="J47" s="3">
        <f>Tabla1[[#This Row],[Vivienda sin inf.]]/Tabla1[[#This Row],[Viviendas totales]]</f>
        <v>0</v>
      </c>
      <c r="K47" s="4">
        <v>6.3715754405036904</v>
      </c>
    </row>
    <row r="48" spans="1:11" x14ac:dyDescent="0.35">
      <c r="A48" t="s">
        <v>23</v>
      </c>
      <c r="B48" s="4">
        <v>11</v>
      </c>
      <c r="C48" s="4">
        <v>11</v>
      </c>
      <c r="D48" s="3">
        <f>Tabla1[[#This Row],[Vivienda habitada]]/Tabla1[[#This Row],[Viviendas totales]]</f>
        <v>1</v>
      </c>
      <c r="E48" s="4">
        <v>0</v>
      </c>
      <c r="F48" s="3">
        <f>Tabla1[[#This Row],[Vivienda deshabitada]]/Tabla1[[#This Row],[Viviendas totales]]</f>
        <v>0</v>
      </c>
      <c r="G48" s="4">
        <v>0</v>
      </c>
      <c r="H48" s="3">
        <f>Tabla1[[#This Row],[Vivienda Renta]]/Tabla1[[#This Row],[Viviendas totales]]</f>
        <v>0</v>
      </c>
      <c r="I48" s="4">
        <f>Tabla1[[#This Row],[Viviendas totales]]-Tabla1[[#This Row],[Vivienda habitada]]-Tabla1[[#This Row],[Vivienda deshabitada]]-Tabla1[[#This Row],[Vivienda Renta]]</f>
        <v>0</v>
      </c>
      <c r="J48" s="3">
        <f>Tabla1[[#This Row],[Vivienda sin inf.]]/Tabla1[[#This Row],[Viviendas totales]]</f>
        <v>0</v>
      </c>
      <c r="K48" s="4">
        <v>21.547198586549499</v>
      </c>
    </row>
    <row r="49" spans="1:12" x14ac:dyDescent="0.35">
      <c r="A49" t="s">
        <v>26</v>
      </c>
      <c r="B49" s="4">
        <v>10</v>
      </c>
      <c r="C49" s="4">
        <v>10</v>
      </c>
      <c r="D49" s="3">
        <f>Tabla1[[#This Row],[Vivienda habitada]]/Tabla1[[#This Row],[Viviendas totales]]</f>
        <v>1</v>
      </c>
      <c r="E49" s="4">
        <v>0</v>
      </c>
      <c r="F49" s="3">
        <f>Tabla1[[#This Row],[Vivienda deshabitada]]/Tabla1[[#This Row],[Viviendas totales]]</f>
        <v>0</v>
      </c>
      <c r="G49" s="4">
        <v>0</v>
      </c>
      <c r="H49" s="3">
        <f>Tabla1[[#This Row],[Vivienda Renta]]/Tabla1[[#This Row],[Viviendas totales]]</f>
        <v>0</v>
      </c>
      <c r="I49" s="4">
        <f>Tabla1[[#This Row],[Viviendas totales]]-Tabla1[[#This Row],[Vivienda habitada]]-Tabla1[[#This Row],[Vivienda deshabitada]]-Tabla1[[#This Row],[Vivienda Renta]]</f>
        <v>0</v>
      </c>
      <c r="J49" s="3">
        <f>Tabla1[[#This Row],[Vivienda sin inf.]]/Tabla1[[#This Row],[Viviendas totales]]</f>
        <v>0</v>
      </c>
      <c r="K49" s="4">
        <v>9.25389210225228</v>
      </c>
    </row>
    <row r="51" spans="1:12" x14ac:dyDescent="0.35">
      <c r="K51" s="4">
        <f>SUM(Tabla1[Distancia a Villa Unión (km)])</f>
        <v>581.64770673446105</v>
      </c>
    </row>
    <row r="52" spans="1:12" x14ac:dyDescent="0.35">
      <c r="B52" s="5" t="s">
        <v>74</v>
      </c>
      <c r="C52" s="6" t="s">
        <v>76</v>
      </c>
      <c r="D52" s="6" t="s">
        <v>77</v>
      </c>
      <c r="E52" s="6" t="s">
        <v>78</v>
      </c>
      <c r="F52" s="5" t="s">
        <v>79</v>
      </c>
    </row>
    <row r="53" spans="1:12" x14ac:dyDescent="0.35">
      <c r="B53" s="4">
        <f>SUM(Tabla1[Viviendas totales])</f>
        <v>237035</v>
      </c>
      <c r="C53" s="3">
        <f>B56/B53</f>
        <v>0.76673319757260305</v>
      </c>
      <c r="D53" s="3">
        <f>C56/B53</f>
        <v>0.14474716140222829</v>
      </c>
      <c r="E53" s="3">
        <f>D56/B53</f>
        <v>7.135359373167173E-2</v>
      </c>
      <c r="F53" s="3">
        <f>E56/B53</f>
        <v>1.7166047293496859E-2</v>
      </c>
    </row>
    <row r="55" spans="1:12" x14ac:dyDescent="0.35">
      <c r="B55" s="5" t="s">
        <v>71</v>
      </c>
      <c r="C55" s="5" t="s">
        <v>72</v>
      </c>
      <c r="D55" s="5" t="s">
        <v>73</v>
      </c>
      <c r="E55" s="5" t="s">
        <v>75</v>
      </c>
      <c r="G55" s="5" t="s">
        <v>71</v>
      </c>
      <c r="H55" s="4">
        <f>SUM(Tabla1[Vivienda habitada])</f>
        <v>181742.60348662196</v>
      </c>
      <c r="I55" s="3">
        <v>0.76673319757260305</v>
      </c>
      <c r="J55">
        <v>0.14474716140222829</v>
      </c>
      <c r="K55">
        <v>7.135359373167173E-2</v>
      </c>
      <c r="L55">
        <v>1.7166047293496859E-2</v>
      </c>
    </row>
    <row r="56" spans="1:12" x14ac:dyDescent="0.35">
      <c r="B56" s="4">
        <f>SUM(Tabla1[Vivienda habitada])</f>
        <v>181742.60348662196</v>
      </c>
      <c r="C56" s="4">
        <f>SUM(Tabla1[Vivienda deshabitada])</f>
        <v>34310.143402977184</v>
      </c>
      <c r="D56" s="4">
        <f>SUM(Tabla1[Vivienda Renta])</f>
        <v>16913.299090186807</v>
      </c>
      <c r="E56" s="4">
        <f>SUM(Tabla1[Vivienda sin inf.])</f>
        <v>4068.9540202140283</v>
      </c>
      <c r="G56" s="5" t="s">
        <v>72</v>
      </c>
      <c r="H56" s="4">
        <f>SUM(Tabla1[Vivienda deshabitada])</f>
        <v>34310.143402977184</v>
      </c>
      <c r="I56" s="3">
        <v>0.14474716140222829</v>
      </c>
    </row>
    <row r="57" spans="1:12" x14ac:dyDescent="0.35">
      <c r="G57" s="5" t="s">
        <v>73</v>
      </c>
      <c r="H57" s="4">
        <f>SUM(Tabla1[Vivienda Renta])</f>
        <v>16913.299090186807</v>
      </c>
      <c r="I57" s="3">
        <v>7.135359373167173E-2</v>
      </c>
    </row>
    <row r="58" spans="1:12" x14ac:dyDescent="0.35">
      <c r="G58" s="5" t="s">
        <v>75</v>
      </c>
      <c r="H58" s="4">
        <f>SUM(Tabla1[Vivienda sin inf.])</f>
        <v>4068.9540202140283</v>
      </c>
      <c r="I58" s="3">
        <v>1.7166047293496859E-2</v>
      </c>
    </row>
    <row r="75" spans="1:18" x14ac:dyDescent="0.35">
      <c r="A75" t="s">
        <v>61</v>
      </c>
      <c r="B75" s="4">
        <v>216543</v>
      </c>
      <c r="C75" s="4">
        <v>166378.59845559846</v>
      </c>
      <c r="D75" s="3">
        <v>0.76833976833976836</v>
      </c>
      <c r="E75" s="4">
        <v>30294.184320966928</v>
      </c>
      <c r="F75" s="3">
        <v>0.139899162387918</v>
      </c>
      <c r="G75" s="4">
        <v>15969.377203290247</v>
      </c>
      <c r="H75" s="3">
        <v>7.3746910328619478E-2</v>
      </c>
      <c r="I75" s="4">
        <v>3900.8400201443637</v>
      </c>
      <c r="J75" s="3">
        <v>1.8014158943694156E-2</v>
      </c>
      <c r="K75">
        <v>20.746440534176699</v>
      </c>
    </row>
    <row r="76" spans="1:18" x14ac:dyDescent="0.35">
      <c r="A76" t="s">
        <v>46</v>
      </c>
      <c r="B76" s="4">
        <v>6010</v>
      </c>
      <c r="C76" s="4">
        <v>4944.6263675134433</v>
      </c>
      <c r="D76" s="3">
        <v>0.82273317263118861</v>
      </c>
      <c r="E76" s="4">
        <v>813.5175227146301</v>
      </c>
      <c r="F76" s="3">
        <v>0.13536065269794179</v>
      </c>
      <c r="G76" s="4">
        <v>162.70350454292603</v>
      </c>
      <c r="H76" s="3">
        <v>2.7072130539588356E-2</v>
      </c>
      <c r="I76" s="4">
        <v>89.152605229000613</v>
      </c>
      <c r="J76" s="3">
        <v>1.4834044131281299E-2</v>
      </c>
      <c r="K76">
        <v>0</v>
      </c>
      <c r="N76" s="2" t="s">
        <v>43</v>
      </c>
      <c r="O76">
        <v>26</v>
      </c>
      <c r="P76">
        <v>22</v>
      </c>
      <c r="Q76">
        <v>3</v>
      </c>
      <c r="R76">
        <v>1</v>
      </c>
    </row>
    <row r="79" spans="1:18" x14ac:dyDescent="0.35">
      <c r="B79" t="s">
        <v>61</v>
      </c>
      <c r="C79" t="s">
        <v>46</v>
      </c>
    </row>
    <row r="80" spans="1:18" x14ac:dyDescent="0.35">
      <c r="B80" s="4">
        <v>216543</v>
      </c>
      <c r="C80" s="4">
        <v>6010</v>
      </c>
    </row>
    <row r="81" spans="2:3" x14ac:dyDescent="0.35">
      <c r="B81" s="4">
        <v>166378.59845559846</v>
      </c>
      <c r="C81" s="4">
        <v>4944.6263675134433</v>
      </c>
    </row>
    <row r="82" spans="2:3" x14ac:dyDescent="0.35">
      <c r="B82" s="3">
        <v>0.76833976833976836</v>
      </c>
      <c r="C82" s="3">
        <v>0.82273317263118861</v>
      </c>
    </row>
    <row r="83" spans="2:3" x14ac:dyDescent="0.35">
      <c r="B83" s="4">
        <v>30294.184320966928</v>
      </c>
      <c r="C83" s="4">
        <v>813.5175227146301</v>
      </c>
    </row>
    <row r="84" spans="2:3" x14ac:dyDescent="0.35">
      <c r="B84" s="3">
        <v>0.139899162387918</v>
      </c>
      <c r="C84" s="3">
        <v>0.13536065269794179</v>
      </c>
    </row>
    <row r="85" spans="2:3" x14ac:dyDescent="0.35">
      <c r="B85" s="4">
        <v>15969.377203290247</v>
      </c>
      <c r="C85" s="4">
        <v>162.70350454292603</v>
      </c>
    </row>
    <row r="86" spans="2:3" x14ac:dyDescent="0.35">
      <c r="B86" s="3">
        <v>7.3746910328619478E-2</v>
      </c>
      <c r="C86" s="3">
        <v>2.7072130539588356E-2</v>
      </c>
    </row>
    <row r="87" spans="2:3" x14ac:dyDescent="0.35">
      <c r="B87" s="4">
        <v>3900.8400201443637</v>
      </c>
      <c r="C87" s="4">
        <v>89.152605229000613</v>
      </c>
    </row>
    <row r="88" spans="2:3" x14ac:dyDescent="0.35">
      <c r="B88" s="3">
        <v>1.8014158943694156E-2</v>
      </c>
      <c r="C88" s="3">
        <v>1.4834044131281299E-2</v>
      </c>
    </row>
  </sheetData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Viviendas necesarias en localid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2025-06-16T19:24:55Z</dcterms:created>
  <dcterms:modified xsi:type="dcterms:W3CDTF">2025-06-18T19:42:47Z</dcterms:modified>
</cp:coreProperties>
</file>