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lio\OneDrive\Documentos\Trabajo\Ideas Frescas\Proyectos\Gran Acuario\"/>
    </mc:Choice>
  </mc:AlternateContent>
  <xr:revisionPtr revIDLastSave="0" documentId="13_ncr:1_{2BDEDD6E-2607-4B08-9EEC-6B0926FBAF4F}" xr6:coauthVersionLast="47" xr6:coauthVersionMax="47" xr10:uidLastSave="{00000000-0000-0000-0000-000000000000}"/>
  <bookViews>
    <workbookView xWindow="28680" yWindow="-120" windowWidth="29040" windowHeight="16440" xr2:uid="{40E7421D-D3DF-4FD2-8864-89F03411532C}"/>
  </bookViews>
  <sheets>
    <sheet name="Hoja2" sheetId="2" r:id="rId1"/>
    <sheet name="Hoja1" sheetId="1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1" i="2" l="1"/>
  <c r="E180" i="2"/>
  <c r="B181" i="2"/>
  <c r="B179" i="2"/>
  <c r="B180" i="2"/>
  <c r="B178" i="2"/>
  <c r="B167" i="2"/>
  <c r="C167" i="2"/>
  <c r="D167" i="2"/>
  <c r="E167" i="2"/>
  <c r="F167" i="2"/>
  <c r="G167" i="2"/>
  <c r="H167" i="2"/>
  <c r="H166" i="2"/>
  <c r="H165" i="2"/>
  <c r="G166" i="2"/>
  <c r="G165" i="2"/>
  <c r="F166" i="2"/>
  <c r="F165" i="2"/>
  <c r="E166" i="2"/>
  <c r="E165" i="2"/>
  <c r="D166" i="2"/>
  <c r="D165" i="2"/>
  <c r="C165" i="2"/>
  <c r="B165" i="2"/>
  <c r="B166" i="2"/>
  <c r="C166" i="2"/>
  <c r="B164" i="2"/>
  <c r="C164" i="2"/>
  <c r="D164" i="2"/>
  <c r="E164" i="2"/>
  <c r="F164" i="2"/>
  <c r="G164" i="2"/>
  <c r="H164" i="2"/>
  <c r="C141" i="2"/>
  <c r="D141" i="2"/>
  <c r="E141" i="2"/>
  <c r="F141" i="2"/>
  <c r="B141" i="2"/>
  <c r="B140" i="2"/>
  <c r="C139" i="2"/>
  <c r="D139" i="2"/>
  <c r="E139" i="2"/>
  <c r="F139" i="2"/>
  <c r="C140" i="2"/>
  <c r="D140" i="2"/>
  <c r="E140" i="2"/>
  <c r="F140" i="2"/>
  <c r="B139" i="2"/>
  <c r="C138" i="2"/>
  <c r="D138" i="2"/>
  <c r="E138" i="2"/>
  <c r="F138" i="2"/>
  <c r="B138" i="2"/>
  <c r="AC100" i="2"/>
  <c r="AB100" i="2"/>
  <c r="AA100" i="2"/>
  <c r="Z100" i="2"/>
  <c r="Y100" i="2"/>
  <c r="AG76" i="2"/>
  <c r="AH74" i="2"/>
  <c r="AB64" i="2"/>
  <c r="AA64" i="2"/>
  <c r="Z64" i="2"/>
  <c r="Y64" i="2"/>
  <c r="X64" i="2"/>
  <c r="X40" i="2"/>
  <c r="AA40" i="2"/>
  <c r="Z40" i="2"/>
  <c r="Y40" i="2"/>
  <c r="AA46" i="2"/>
  <c r="Z46" i="2"/>
  <c r="Y46" i="2"/>
  <c r="X46" i="2"/>
  <c r="B42" i="2"/>
  <c r="Y34" i="2"/>
  <c r="Y35" i="2" s="1"/>
  <c r="Z34" i="2"/>
  <c r="Z35" i="2" s="1"/>
  <c r="AA34" i="2"/>
  <c r="AA35" i="2" s="1"/>
  <c r="AB34" i="2"/>
  <c r="AB35" i="2" s="1"/>
  <c r="AC34" i="2"/>
  <c r="AC35" i="2" s="1"/>
  <c r="AD34" i="2"/>
  <c r="X34" i="2"/>
  <c r="X35" i="2" s="1"/>
  <c r="B30" i="2"/>
  <c r="H119" i="2"/>
  <c r="H120" i="2"/>
  <c r="H118" i="2"/>
  <c r="C109" i="2"/>
  <c r="D109" i="2"/>
  <c r="E109" i="2"/>
  <c r="F109" i="2"/>
  <c r="G109" i="2"/>
  <c r="H109" i="2"/>
  <c r="I109" i="2"/>
  <c r="J109" i="2"/>
  <c r="K109" i="2"/>
  <c r="L109" i="2"/>
  <c r="M109" i="2"/>
  <c r="N109" i="2"/>
  <c r="O109" i="2"/>
  <c r="P109" i="2"/>
  <c r="Q109" i="2"/>
  <c r="R109" i="2"/>
  <c r="S109" i="2"/>
  <c r="T109" i="2"/>
  <c r="U109" i="2"/>
  <c r="V109" i="2"/>
  <c r="W109" i="2"/>
  <c r="X109" i="2"/>
  <c r="Y109" i="2"/>
  <c r="C110" i="2"/>
  <c r="D110" i="2"/>
  <c r="E110" i="2"/>
  <c r="F110" i="2"/>
  <c r="G110" i="2"/>
  <c r="H110" i="2"/>
  <c r="I110" i="2"/>
  <c r="J110" i="2"/>
  <c r="K110" i="2"/>
  <c r="L110" i="2"/>
  <c r="M110" i="2"/>
  <c r="N110" i="2"/>
  <c r="O110" i="2"/>
  <c r="P110" i="2"/>
  <c r="Q110" i="2"/>
  <c r="R110" i="2"/>
  <c r="S110" i="2"/>
  <c r="T110" i="2"/>
  <c r="U110" i="2"/>
  <c r="V110" i="2"/>
  <c r="W110" i="2"/>
  <c r="X110" i="2"/>
  <c r="Y110" i="2"/>
  <c r="C111" i="2"/>
  <c r="D111" i="2"/>
  <c r="E111" i="2"/>
  <c r="F111" i="2"/>
  <c r="G111" i="2"/>
  <c r="H111" i="2"/>
  <c r="I111" i="2"/>
  <c r="J111" i="2"/>
  <c r="K111" i="2"/>
  <c r="L111" i="2"/>
  <c r="M111" i="2"/>
  <c r="N111" i="2"/>
  <c r="O111" i="2"/>
  <c r="P111" i="2"/>
  <c r="Q111" i="2"/>
  <c r="R111" i="2"/>
  <c r="S111" i="2"/>
  <c r="T111" i="2"/>
  <c r="U111" i="2"/>
  <c r="V111" i="2"/>
  <c r="W111" i="2"/>
  <c r="X111" i="2"/>
  <c r="Y111" i="2"/>
  <c r="B111" i="2"/>
  <c r="B110" i="2"/>
  <c r="B109" i="2"/>
  <c r="C103" i="2"/>
  <c r="D103" i="2"/>
  <c r="E103" i="2"/>
  <c r="F103" i="2"/>
  <c r="G103" i="2"/>
  <c r="H103" i="2"/>
  <c r="I103" i="2"/>
  <c r="J103" i="2"/>
  <c r="K103" i="2"/>
  <c r="C104" i="2"/>
  <c r="D104" i="2"/>
  <c r="E104" i="2"/>
  <c r="F104" i="2"/>
  <c r="G104" i="2"/>
  <c r="H104" i="2"/>
  <c r="I104" i="2"/>
  <c r="J104" i="2"/>
  <c r="K104" i="2"/>
  <c r="C105" i="2"/>
  <c r="D105" i="2"/>
  <c r="E105" i="2"/>
  <c r="F105" i="2"/>
  <c r="G105" i="2"/>
  <c r="H105" i="2"/>
  <c r="I105" i="2"/>
  <c r="J105" i="2"/>
  <c r="K105" i="2"/>
  <c r="B105" i="2"/>
  <c r="B104" i="2"/>
  <c r="B103" i="2"/>
  <c r="C97" i="2"/>
  <c r="D97" i="2"/>
  <c r="E97" i="2"/>
  <c r="F97" i="2"/>
  <c r="C98" i="2"/>
  <c r="D98" i="2"/>
  <c r="E98" i="2"/>
  <c r="F98" i="2"/>
  <c r="C99" i="2"/>
  <c r="D99" i="2"/>
  <c r="E99" i="2"/>
  <c r="F99" i="2"/>
  <c r="B99" i="2"/>
  <c r="B98" i="2"/>
  <c r="B97" i="2"/>
  <c r="C91" i="2"/>
  <c r="D91" i="2"/>
  <c r="E91" i="2"/>
  <c r="C92" i="2"/>
  <c r="D92" i="2"/>
  <c r="E92" i="2"/>
  <c r="C93" i="2"/>
  <c r="D93" i="2"/>
  <c r="E93" i="2"/>
  <c r="B93" i="2"/>
  <c r="B92" i="2"/>
  <c r="B91" i="2"/>
  <c r="K87" i="2"/>
  <c r="K86" i="2"/>
  <c r="K85" i="2"/>
  <c r="C85" i="2"/>
  <c r="D85" i="2"/>
  <c r="E85" i="2"/>
  <c r="F85" i="2"/>
  <c r="G85" i="2"/>
  <c r="H85" i="2"/>
  <c r="I85" i="2"/>
  <c r="J85" i="2"/>
  <c r="C86" i="2"/>
  <c r="D86" i="2"/>
  <c r="E86" i="2"/>
  <c r="F86" i="2"/>
  <c r="G86" i="2"/>
  <c r="H86" i="2"/>
  <c r="I86" i="2"/>
  <c r="J86" i="2"/>
  <c r="C87" i="2"/>
  <c r="D87" i="2"/>
  <c r="E87" i="2"/>
  <c r="F87" i="2"/>
  <c r="G87" i="2"/>
  <c r="H87" i="2"/>
  <c r="I87" i="2"/>
  <c r="J87" i="2"/>
  <c r="B87" i="2"/>
  <c r="B86" i="2"/>
  <c r="B85" i="2"/>
  <c r="C79" i="2"/>
  <c r="D79" i="2"/>
  <c r="E79" i="2"/>
  <c r="F79" i="2"/>
  <c r="G79" i="2"/>
  <c r="H79" i="2"/>
  <c r="C80" i="2"/>
  <c r="D80" i="2"/>
  <c r="E80" i="2"/>
  <c r="F80" i="2"/>
  <c r="G80" i="2"/>
  <c r="H80" i="2"/>
  <c r="C81" i="2"/>
  <c r="D81" i="2"/>
  <c r="E81" i="2"/>
  <c r="F81" i="2"/>
  <c r="G81" i="2"/>
  <c r="H81" i="2"/>
  <c r="B81" i="2"/>
  <c r="B80" i="2"/>
  <c r="B79" i="2"/>
  <c r="D75" i="2"/>
  <c r="C75" i="2"/>
  <c r="B75" i="2"/>
  <c r="D74" i="2"/>
  <c r="C74" i="2"/>
  <c r="B74" i="2"/>
  <c r="D73" i="2"/>
  <c r="C73" i="2"/>
  <c r="B73" i="2"/>
  <c r="C63" i="2"/>
  <c r="D63" i="2"/>
  <c r="E63" i="2"/>
  <c r="F63" i="2"/>
  <c r="B63" i="2"/>
  <c r="C62" i="2"/>
  <c r="D62" i="2"/>
  <c r="E62" i="2"/>
  <c r="F62" i="2"/>
  <c r="B62" i="2"/>
  <c r="C61" i="2"/>
  <c r="D61" i="2"/>
  <c r="E61" i="2"/>
  <c r="F61" i="2"/>
  <c r="B61" i="2"/>
  <c r="C50" i="2"/>
  <c r="B50" i="2"/>
  <c r="C49" i="2"/>
  <c r="B49" i="2"/>
  <c r="C48" i="2"/>
  <c r="B48" i="2"/>
  <c r="C44" i="2"/>
  <c r="D44" i="2"/>
  <c r="E44" i="2"/>
  <c r="B44" i="2"/>
  <c r="C43" i="2"/>
  <c r="D43" i="2"/>
  <c r="E43" i="2"/>
  <c r="B43" i="2"/>
  <c r="C42" i="2"/>
  <c r="D42" i="2"/>
  <c r="E42" i="2"/>
  <c r="C38" i="2"/>
  <c r="D38" i="2"/>
  <c r="E38" i="2"/>
  <c r="B38" i="2"/>
  <c r="C37" i="2"/>
  <c r="D37" i="2"/>
  <c r="E37" i="2"/>
  <c r="B37" i="2"/>
  <c r="C36" i="2"/>
  <c r="D36" i="2"/>
  <c r="E36" i="2"/>
  <c r="B36" i="2"/>
  <c r="C30" i="2"/>
  <c r="D30" i="2"/>
  <c r="E30" i="2"/>
  <c r="F30" i="2"/>
  <c r="G30" i="2"/>
  <c r="C32" i="2"/>
  <c r="D32" i="2"/>
  <c r="E32" i="2"/>
  <c r="F32" i="2"/>
  <c r="G32" i="2"/>
  <c r="B32" i="2"/>
  <c r="B31" i="2"/>
  <c r="C31" i="2"/>
  <c r="D31" i="2"/>
  <c r="E31" i="2"/>
  <c r="F31" i="2"/>
  <c r="G31" i="2"/>
  <c r="Z77" i="2" l="1"/>
  <c r="X77" i="2"/>
  <c r="Y77" i="2"/>
</calcChain>
</file>

<file path=xl/sharedStrings.xml><?xml version="1.0" encoding="utf-8"?>
<sst xmlns="http://schemas.openxmlformats.org/spreadsheetml/2006/main" count="590" uniqueCount="204">
  <si>
    <t>Promedios</t>
  </si>
  <si>
    <t>Q122.1 – Especies exóticas</t>
  </si>
  <si>
    <t>Q122.2 – Entretenimiento familiar</t>
  </si>
  <si>
    <t>Q122.3 – Desconexión/recuerdos</t>
  </si>
  <si>
    <t>Q122.7 – Ubicación</t>
  </si>
  <si>
    <t>Q122.8 – Redes sociales</t>
  </si>
  <si>
    <t>Modelo 3 clusters</t>
  </si>
  <si>
    <t xml:space="preserve">Variables </t>
  </si>
  <si>
    <t>q39</t>
  </si>
  <si>
    <t xml:space="preserve">promedio veces ha visitado el cacuario en dos años </t>
  </si>
  <si>
    <t>q40</t>
  </si>
  <si>
    <t>cluster</t>
  </si>
  <si>
    <t>promedio</t>
  </si>
  <si>
    <t>Q29</t>
  </si>
  <si>
    <t>Gasto promedio por noche hospedaja</t>
  </si>
  <si>
    <t>Q36</t>
  </si>
  <si>
    <t xml:space="preserve">Gasto promedio al día por persona </t>
  </si>
  <si>
    <t>cluster_cliente</t>
  </si>
  <si>
    <t>q125</t>
  </si>
  <si>
    <t xml:space="preserve">Es barata y págo el boleto y entro </t>
  </si>
  <si>
    <t>q126</t>
  </si>
  <si>
    <t>Que precioe s caro pero lo sgio pagando</t>
  </si>
  <si>
    <t>Que precioe es caro y no lo pago</t>
  </si>
  <si>
    <t>Exploradores</t>
  </si>
  <si>
    <t xml:space="preserve"> Familias ahorarradores</t>
  </si>
  <si>
    <t>18 a 24</t>
  </si>
  <si>
    <t>25 a 39</t>
  </si>
  <si>
    <t>40 a 55</t>
  </si>
  <si>
    <t>56 a 70</t>
  </si>
  <si>
    <t>Más de 70</t>
  </si>
  <si>
    <t>Masculino</t>
  </si>
  <si>
    <t>Femenino</t>
  </si>
  <si>
    <t>C+/ $61 mil a $84.9 mil</t>
  </si>
  <si>
    <t>C+/ $35 mil a $60 mil</t>
  </si>
  <si>
    <t>C/ $29 mil a $34.9 mil</t>
  </si>
  <si>
    <t>No quiso contestar</t>
  </si>
  <si>
    <t xml:space="preserve">	Nivel socioeconómico: (los ingresos funcionan como referencia, aplicar formato AMAI)</t>
  </si>
  <si>
    <t>Sexo</t>
  </si>
  <si>
    <t>Edad</t>
  </si>
  <si>
    <t xml:space="preserve"> $9.1 mil a $28.9</t>
  </si>
  <si>
    <t>PME</t>
  </si>
  <si>
    <t>Es el punto cuyo precio es una preocupación significativa. Aquí el encuestado siente que el producto es demasiado caro.</t>
  </si>
  <si>
    <t>OPP</t>
  </si>
  <si>
    <t>Un número igual de encuestados considera el precio como "demasiado caro" o "demasiado barato". </t>
  </si>
  <si>
    <t>IDP</t>
  </si>
  <si>
    <t>En el Punto de Precio de Indiferencia, un número igual de participantes considera que el precio es "barato" o "caro".</t>
  </si>
  <si>
    <t xml:space="preserve">Rango de precio </t>
  </si>
  <si>
    <t>$298-$443</t>
  </si>
  <si>
    <t>Q122.5 – Educación</t>
  </si>
  <si>
    <t>Q122.6 –Costo</t>
  </si>
  <si>
    <t>Q122.4 – Creacion de recuerdso</t>
  </si>
  <si>
    <t>(Clusters 1) - 13% (38)</t>
  </si>
  <si>
    <t xml:space="preserve"> (Clusters 2) - 16% (47)</t>
  </si>
  <si>
    <t>Cluster</t>
  </si>
  <si>
    <t>% del total</t>
  </si>
  <si>
    <t>Variables más importantes (promedios bajos)</t>
  </si>
  <si>
    <t>Variables menos importantes (promedios altos)</t>
  </si>
  <si>
    <t>Nombre propuesto</t>
  </si>
  <si>
    <t>Descripción del perfil</t>
  </si>
  <si>
    <t>Especies exóticas (2.4), Educación (3.3), Creación de recuerdos (3.5), Desconexión (3.7)</t>
  </si>
  <si>
    <t>Redes sociales (5.4), Costo (5.8), Entretenimiento familiar (6.6)</t>
  </si>
  <si>
    <r>
      <t xml:space="preserve">Visitantes que van al acuario por </t>
    </r>
    <r>
      <rPr>
        <b/>
        <sz val="11"/>
        <color theme="1"/>
        <rFont val="Aptos Narrow"/>
        <family val="2"/>
        <scheme val="minor"/>
      </rPr>
      <t>curiosidad, aprendizaje y conexión con la naturaleza</t>
    </r>
    <r>
      <rPr>
        <sz val="11"/>
        <color theme="1"/>
        <rFont val="Aptos Narrow"/>
        <family val="2"/>
        <scheme val="minor"/>
      </rPr>
      <t xml:space="preserve">. Buscan </t>
    </r>
    <r>
      <rPr>
        <b/>
        <sz val="11"/>
        <color theme="1"/>
        <rFont val="Aptos Narrow"/>
        <family val="2"/>
        <scheme val="minor"/>
      </rPr>
      <t>descubrir y aprender</t>
    </r>
    <r>
      <rPr>
        <sz val="11"/>
        <color theme="1"/>
        <rFont val="Aptos Narrow"/>
        <family val="2"/>
        <scheme val="minor"/>
      </rPr>
      <t xml:space="preserve">, no tanto “pasar el rato” ni compartir en redes. Son los más </t>
    </r>
    <r>
      <rPr>
        <b/>
        <sz val="11"/>
        <color theme="1"/>
        <rFont val="Aptos Narrow"/>
        <family val="2"/>
        <scheme val="minor"/>
      </rPr>
      <t>interesados en la parte científica o natural</t>
    </r>
    <r>
      <rPr>
        <sz val="11"/>
        <color theme="1"/>
        <rFont val="Aptos Narrow"/>
        <family val="2"/>
        <scheme val="minor"/>
      </rPr>
      <t>.</t>
    </r>
  </si>
  <si>
    <t>Entretenimiento familiar (2.4), Educación (3.1), Especies exóticas (3.7)</t>
  </si>
  <si>
    <t>Costo (6.8), Ubicación (5.8), Redes sociales (4.1)</t>
  </si>
  <si>
    <r>
      <t xml:space="preserve">Buscan una </t>
    </r>
    <r>
      <rPr>
        <b/>
        <sz val="11"/>
        <color theme="1"/>
        <rFont val="Aptos Narrow"/>
        <family val="2"/>
        <scheme val="minor"/>
      </rPr>
      <t>actividad educativa y divertida para sus hijos</t>
    </r>
    <r>
      <rPr>
        <sz val="11"/>
        <color theme="1"/>
        <rFont val="Aptos Narrow"/>
        <family val="2"/>
        <scheme val="minor"/>
      </rPr>
      <t xml:space="preserve">, pero sin complicarse. </t>
    </r>
    <r>
      <rPr>
        <b/>
        <sz val="11"/>
        <color theme="1"/>
        <rFont val="Aptos Narrow"/>
        <family val="2"/>
        <scheme val="minor"/>
      </rPr>
      <t>Valoran el aprendizaje y el entretenimiento</t>
    </r>
    <r>
      <rPr>
        <sz val="11"/>
        <color theme="1"/>
        <rFont val="Aptos Narrow"/>
        <family val="2"/>
        <scheme val="minor"/>
      </rPr>
      <t xml:space="preserve">, aunque son </t>
    </r>
    <r>
      <rPr>
        <b/>
        <sz val="11"/>
        <color theme="1"/>
        <rFont val="Aptos Narrow"/>
        <family val="2"/>
        <scheme val="minor"/>
      </rPr>
      <t>sensibles al costo</t>
    </r>
    <r>
      <rPr>
        <sz val="11"/>
        <color theme="1"/>
        <rFont val="Aptos Narrow"/>
        <family val="2"/>
        <scheme val="minor"/>
      </rPr>
      <t xml:space="preserve"> y prefieren </t>
    </r>
    <r>
      <rPr>
        <b/>
        <sz val="11"/>
        <color theme="1"/>
        <rFont val="Aptos Narrow"/>
        <family val="2"/>
        <scheme val="minor"/>
      </rPr>
      <t>opciones convenientes</t>
    </r>
    <r>
      <rPr>
        <sz val="11"/>
        <color theme="1"/>
        <rFont val="Aptos Narrow"/>
        <family val="2"/>
        <scheme val="minor"/>
      </rPr>
      <t>.</t>
    </r>
  </si>
  <si>
    <t>Entretenimiento familiar (1.5), Educación (2.5), Especies exóticas (2.9)</t>
  </si>
  <si>
    <t>Redes sociales (7.7), Ubicación (6.8), Costo (6.0)</t>
  </si>
  <si>
    <r>
      <t xml:space="preserve">Representan la mayoría. Buscan </t>
    </r>
    <r>
      <rPr>
        <b/>
        <sz val="11"/>
        <color theme="1"/>
        <rFont val="Aptos Narrow"/>
        <family val="2"/>
        <scheme val="minor"/>
      </rPr>
      <t>vivir una experiencia completa, familiar y de calidad</t>
    </r>
    <r>
      <rPr>
        <sz val="11"/>
        <color theme="1"/>
        <rFont val="Aptos Narrow"/>
        <family val="2"/>
        <scheme val="minor"/>
      </rPr>
      <t xml:space="preserve">, sin enfocarse tanto en el precio o la distancia. Son quienes </t>
    </r>
    <r>
      <rPr>
        <b/>
        <sz val="11"/>
        <color theme="1"/>
        <rFont val="Aptos Narrow"/>
        <family val="2"/>
        <scheme val="minor"/>
      </rPr>
      <t>más disfrutan y valoran el acuario como experiencia integral</t>
    </r>
    <r>
      <rPr>
        <sz val="11"/>
        <color theme="1"/>
        <rFont val="Aptos Narrow"/>
        <family val="2"/>
        <scheme val="minor"/>
      </rPr>
      <t>, más allá de lo económico o superficial.</t>
    </r>
  </si>
  <si>
    <r>
      <t xml:space="preserve"> </t>
    </r>
    <r>
      <rPr>
        <b/>
        <sz val="11"/>
        <color theme="1"/>
        <rFont val="Aptos Narrow"/>
        <family val="2"/>
        <scheme val="minor"/>
      </rPr>
      <t>Exploradores</t>
    </r>
  </si>
  <si>
    <t xml:space="preserve"> Exploradores</t>
  </si>
  <si>
    <t xml:space="preserve"> Familias educativas</t>
  </si>
  <si>
    <t>Los números van del 1 al 10, donde 1 significa “muy importante” y 10 “nada importante”.
Si un grupo tiene promedios bajitos (por ejemplo 1.5 o 2.0) en una variable, eso significa que esa razón fue clave para ellos.
Ejemplo: en el  Familias en busca de experiencias, “ Familias en busca de experiencias” tiene 1.5 → ese grupo fue al acuario por convivir en familia.</t>
  </si>
  <si>
    <t xml:space="preserve"> Familias en busca de experiencias (Clusters 3) - 71% (209)</t>
  </si>
  <si>
    <t xml:space="preserve"> Familias en busca de experiencias</t>
  </si>
  <si>
    <t>Educativos</t>
  </si>
  <si>
    <t>Interpidos</t>
  </si>
  <si>
    <t>Cluster 1</t>
  </si>
  <si>
    <t>Cluster 2</t>
  </si>
  <si>
    <t>Cluster 3</t>
  </si>
  <si>
    <t xml:space="preserve">Días que están en mazatlan </t>
  </si>
  <si>
    <t xml:space="preserve">Numero de personas en el grupo </t>
  </si>
  <si>
    <t>Familia nuclear (papás e hijos)</t>
  </si>
  <si>
    <t>Familia extendida (papás, hijos, + abuelos, hermanos, tíos)</t>
  </si>
  <si>
    <t>Amigos (solo amigos, misma edad)</t>
  </si>
  <si>
    <t>Profesionistas (viaje de trabajo, convenciones)</t>
  </si>
  <si>
    <t>Pareja (dos personas)</t>
  </si>
  <si>
    <t>Solo</t>
  </si>
  <si>
    <t>Total</t>
  </si>
  <si>
    <t>Grupo de familia</t>
  </si>
  <si>
    <t>Avión</t>
  </si>
  <si>
    <t>Camión</t>
  </si>
  <si>
    <t>Camión organizado (charter)</t>
  </si>
  <si>
    <t>Carro</t>
  </si>
  <si>
    <t>Medio de transporte</t>
  </si>
  <si>
    <t>Hotel</t>
  </si>
  <si>
    <t>Llego a casa de familiares o amigos, no pagó por la estancia</t>
  </si>
  <si>
    <t>Llegó a casa o departamento propio- dueño de la propiedad</t>
  </si>
  <si>
    <t>Rentó casa, departamento o habitación en Mazatlán</t>
  </si>
  <si>
    <t xml:space="preserve">Donde se hospedo </t>
  </si>
  <si>
    <t>Casa</t>
  </si>
  <si>
    <t>Departamento</t>
  </si>
  <si>
    <t>Donde se hospedo si rento</t>
  </si>
  <si>
    <t>Pago por noche</t>
  </si>
  <si>
    <t>Primera vez</t>
  </si>
  <si>
    <t>Menos de 6 meses (entran hasta cinco meses)</t>
  </si>
  <si>
    <t>6 meses (aquí entra la respuesta de 6 meses, hasta 11 meses)</t>
  </si>
  <si>
    <t>1 año</t>
  </si>
  <si>
    <t>2 años o más</t>
  </si>
  <si>
    <t>Ultima vez que visito mazatlan</t>
  </si>
  <si>
    <t xml:space="preserve">Gasto el dia de ayer </t>
  </si>
  <si>
    <t xml:space="preserve">Veces que ha visitado el acuario </t>
  </si>
  <si>
    <t xml:space="preserve">3 o mas </t>
  </si>
  <si>
    <t>Taquilla del acuario</t>
  </si>
  <si>
    <t>Página de internet del ACUARIO</t>
  </si>
  <si>
    <t>Concierge del hotel</t>
  </si>
  <si>
    <t>Recepción del hotel</t>
  </si>
  <si>
    <t>Página de internet, aplicación o app</t>
  </si>
  <si>
    <t>Agencias de viaje</t>
  </si>
  <si>
    <t>Organizador del viaje</t>
  </si>
  <si>
    <t>Donde Aquirio el boleto</t>
  </si>
  <si>
    <t>Cuantos boletos adquirio?</t>
  </si>
  <si>
    <t xml:space="preserve">10 o mas </t>
  </si>
  <si>
    <t>nan</t>
  </si>
  <si>
    <t>cuantas expreciencias adqurio</t>
  </si>
  <si>
    <t>1 Definitivamente NO vuelvo</t>
  </si>
  <si>
    <t>5 Definitivamente SI vuelvo</t>
  </si>
  <si>
    <t>Si vuelve que probabñe</t>
  </si>
  <si>
    <t>Lo conoce de toda la vida</t>
  </si>
  <si>
    <t>No sabía nada hasta que llegué al ACUARIO</t>
  </si>
  <si>
    <t>Concierge</t>
  </si>
  <si>
    <t>Promotor turístico</t>
  </si>
  <si>
    <t>Redes sociales</t>
  </si>
  <si>
    <t>Documentales y reportajes por internet</t>
  </si>
  <si>
    <t>Agencia de viaje</t>
  </si>
  <si>
    <t>Amigos y familiares</t>
  </si>
  <si>
    <t>Oficina de turismo</t>
  </si>
  <si>
    <t>como te enteraste del acuario?</t>
  </si>
  <si>
    <t>Aguascalientes</t>
  </si>
  <si>
    <t>Baja California Norte</t>
  </si>
  <si>
    <t>Baja California Sur</t>
  </si>
  <si>
    <t>Chihuahua</t>
  </si>
  <si>
    <t>CDMX</t>
  </si>
  <si>
    <t>Coahuila</t>
  </si>
  <si>
    <t>Colima</t>
  </si>
  <si>
    <t>Durango</t>
  </si>
  <si>
    <t>Guanajuato</t>
  </si>
  <si>
    <t>Hidalgo</t>
  </si>
  <si>
    <t>Jalisco</t>
  </si>
  <si>
    <t>Michoacán</t>
  </si>
  <si>
    <t>Morelos</t>
  </si>
  <si>
    <t>Nayarit</t>
  </si>
  <si>
    <t>Nuevo León</t>
  </si>
  <si>
    <t>Puebla</t>
  </si>
  <si>
    <t>Querétaro</t>
  </si>
  <si>
    <t>San Luis Potosí</t>
  </si>
  <si>
    <t>Sinaloa</t>
  </si>
  <si>
    <t>Sonora</t>
  </si>
  <si>
    <t>Tamaulipas</t>
  </si>
  <si>
    <t>Veracruz</t>
  </si>
  <si>
    <t>Yucatán</t>
  </si>
  <si>
    <t>Zacatecas</t>
  </si>
  <si>
    <t>Estado</t>
  </si>
  <si>
    <t>Promedio</t>
  </si>
  <si>
    <t>Minimo</t>
  </si>
  <si>
    <t>Maximo</t>
  </si>
  <si>
    <t>Clusters</t>
  </si>
  <si>
    <t>Prom.</t>
  </si>
  <si>
    <t xml:space="preserve">Barato, </t>
  </si>
  <si>
    <t>no lo compran</t>
  </si>
  <si>
    <t>lo pagan</t>
  </si>
  <si>
    <t>Caro, pero lo pagan</t>
  </si>
  <si>
    <t>Tan caro que no lo pagan</t>
  </si>
  <si>
    <t>Gasto prom. diario</t>
  </si>
  <si>
    <t>Gasto prom. hospedaje</t>
  </si>
  <si>
    <t>Rango de tolerancia</t>
  </si>
  <si>
    <t>Sensibilidad al precio</t>
  </si>
  <si>
    <t>Media</t>
  </si>
  <si>
    <t>Alta</t>
  </si>
  <si>
    <t>Baja</t>
  </si>
  <si>
    <t>Variables 2</t>
  </si>
  <si>
    <t>Variables 3</t>
  </si>
  <si>
    <t>Especies exóticas</t>
  </si>
  <si>
    <t>Entretenimiento familiar</t>
  </si>
  <si>
    <t>Desconexión/recuerdos</t>
  </si>
  <si>
    <t>Creacion de recuerdso</t>
  </si>
  <si>
    <t>Educación</t>
  </si>
  <si>
    <t>Costo</t>
  </si>
  <si>
    <t>Ubicación</t>
  </si>
  <si>
    <t>Contingency Tables</t>
  </si>
  <si>
    <t>Q130</t>
  </si>
  <si>
    <r>
      <t>Note.</t>
    </r>
    <r>
      <rPr>
        <sz val="6"/>
        <color rgb="FF000000"/>
        <rFont val="Arial"/>
        <family val="2"/>
      </rPr>
      <t xml:space="preserve">  Each cell displays the observed counts</t>
    </r>
  </si>
  <si>
    <t>Segmentos</t>
  </si>
  <si>
    <t>Hotelero práctico</t>
  </si>
  <si>
    <t>Familiar recurrente</t>
  </si>
  <si>
    <t>Experiencias familiares</t>
  </si>
  <si>
    <t>EDAD</t>
  </si>
  <si>
    <t>Q129</t>
  </si>
  <si>
    <t>C/ $23 mil a $28.9</t>
  </si>
  <si>
    <t>C-/ $17 mil a $22.9 mil</t>
  </si>
  <si>
    <t>C-/ $11.6 mil a $16.9 mil</t>
  </si>
  <si>
    <t>D+/$9.1 mil a $11.5 mil</t>
  </si>
  <si>
    <t>Ingreso mensual</t>
  </si>
  <si>
    <t>C-/ $9 mil a $22.9 mil</t>
  </si>
  <si>
    <t>C+/ $35 mil a $80 mil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</si>
</sst>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0.0"/>
    <numFmt numFmtId="173" formatCode="0.00000%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Roboto Light"/>
    </font>
    <font>
      <sz val="12"/>
      <color rgb="FF000000"/>
      <name val="Roboto Light"/>
    </font>
    <font>
      <b/>
      <sz val="11"/>
      <color theme="1"/>
      <name val="Roboto Light"/>
    </font>
    <font>
      <sz val="6"/>
      <color rgb="FF000000"/>
      <name val="Roboto Light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Roboto Light"/>
    </font>
    <font>
      <sz val="18"/>
      <color rgb="FF000000"/>
      <name val="Roboto Light"/>
    </font>
    <font>
      <b/>
      <sz val="11"/>
      <color theme="0"/>
      <name val="Roboto Light"/>
    </font>
    <font>
      <sz val="6"/>
      <color rgb="FF000000"/>
      <name val="Arial"/>
      <family val="2"/>
    </font>
    <font>
      <i/>
      <sz val="6"/>
      <color rgb="FF000000"/>
      <name val="Arial"/>
      <family val="2"/>
    </font>
    <font>
      <sz val="24"/>
      <color rgb="FF000000"/>
      <name val="Roboto"/>
    </font>
  </fonts>
  <fills count="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FF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rgb="FFF2F2F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rgb="FF595959"/>
      </left>
      <right style="thin">
        <color rgb="FF595959"/>
      </right>
      <top style="thin">
        <color rgb="FF595959"/>
      </top>
      <bottom style="thin">
        <color rgb="FF595959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9" xfId="0" applyFont="1" applyBorder="1"/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horizontal="right" vertical="center"/>
    </xf>
    <xf numFmtId="9" fontId="2" fillId="0" borderId="9" xfId="2" applyFont="1" applyBorder="1"/>
    <xf numFmtId="0" fontId="2" fillId="0" borderId="0" xfId="0" applyFont="1"/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2" fillId="0" borderId="8" xfId="0" applyFont="1" applyBorder="1" applyAlignment="1">
      <alignment wrapText="1"/>
    </xf>
    <xf numFmtId="0" fontId="3" fillId="0" borderId="4" xfId="0" applyFont="1" applyBorder="1" applyAlignment="1">
      <alignment vertical="center"/>
    </xf>
    <xf numFmtId="0" fontId="2" fillId="0" borderId="0" xfId="0" applyFont="1" applyAlignment="1">
      <alignment wrapText="1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2" fillId="0" borderId="8" xfId="0" applyFont="1" applyBorder="1"/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2" fillId="0" borderId="7" xfId="0" applyFont="1" applyBorder="1"/>
    <xf numFmtId="0" fontId="2" fillId="0" borderId="6" xfId="0" applyFont="1" applyBorder="1"/>
    <xf numFmtId="0" fontId="3" fillId="0" borderId="6" xfId="0" applyFont="1" applyBorder="1" applyAlignment="1">
      <alignment vertical="center" wrapText="1"/>
    </xf>
    <xf numFmtId="6" fontId="3" fillId="0" borderId="6" xfId="0" applyNumberFormat="1" applyFont="1" applyBorder="1" applyAlignment="1">
      <alignment vertical="center"/>
    </xf>
    <xf numFmtId="0" fontId="2" fillId="0" borderId="5" xfId="0" applyFont="1" applyBorder="1"/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vertical="center" wrapText="1"/>
    </xf>
    <xf numFmtId="9" fontId="2" fillId="0" borderId="0" xfId="2" applyFont="1"/>
    <xf numFmtId="43" fontId="2" fillId="0" borderId="0" xfId="1" applyFont="1" applyBorder="1"/>
    <xf numFmtId="0" fontId="6" fillId="0" borderId="0" xfId="0" applyFont="1" applyAlignment="1">
      <alignment horizontal="center" vertical="center" wrapText="1"/>
    </xf>
    <xf numFmtId="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 inden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 wrapText="1" indent="1"/>
    </xf>
    <xf numFmtId="0" fontId="8" fillId="0" borderId="11" xfId="0" applyFont="1" applyBorder="1" applyAlignment="1">
      <alignment horizontal="center" vertical="center" wrapText="1"/>
    </xf>
    <xf numFmtId="9" fontId="8" fillId="0" borderId="0" xfId="2" applyFont="1" applyFill="1" applyAlignment="1">
      <alignment horizontal="right" vertical="center" wrapText="1" indent="1"/>
    </xf>
    <xf numFmtId="0" fontId="4" fillId="0" borderId="12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 indent="1"/>
    </xf>
    <xf numFmtId="165" fontId="8" fillId="0" borderId="12" xfId="0" applyNumberFormat="1" applyFont="1" applyBorder="1" applyAlignment="1">
      <alignment horizontal="right" vertical="center" wrapText="1" indent="1"/>
    </xf>
    <xf numFmtId="0" fontId="8" fillId="0" borderId="12" xfId="0" applyFont="1" applyBorder="1" applyAlignment="1">
      <alignment horizontal="right" vertical="center" wrapText="1" indent="1"/>
    </xf>
    <xf numFmtId="0" fontId="2" fillId="0" borderId="12" xfId="0" applyFont="1" applyBorder="1"/>
    <xf numFmtId="9" fontId="2" fillId="0" borderId="12" xfId="2" applyFont="1" applyFill="1" applyBorder="1"/>
    <xf numFmtId="9" fontId="8" fillId="0" borderId="12" xfId="2" applyFont="1" applyFill="1" applyBorder="1" applyAlignment="1">
      <alignment horizontal="right" vertical="center" wrapText="1" indent="1"/>
    </xf>
    <xf numFmtId="0" fontId="2" fillId="0" borderId="0" xfId="0" applyFont="1" applyAlignment="1">
      <alignment horizontal="center"/>
    </xf>
    <xf numFmtId="164" fontId="8" fillId="0" borderId="12" xfId="3" applyNumberFormat="1" applyFont="1" applyFill="1" applyBorder="1" applyAlignment="1">
      <alignment horizontal="right" vertical="center" wrapText="1" indent="1"/>
    </xf>
    <xf numFmtId="44" fontId="8" fillId="0" borderId="12" xfId="3" applyFont="1" applyFill="1" applyBorder="1" applyAlignment="1">
      <alignment horizontal="right" vertical="center" wrapText="1" indent="1"/>
    </xf>
    <xf numFmtId="0" fontId="8" fillId="0" borderId="0" xfId="0" applyFont="1" applyAlignment="1">
      <alignment vertical="center" wrapText="1"/>
    </xf>
    <xf numFmtId="2" fontId="2" fillId="0" borderId="12" xfId="0" applyNumberFormat="1" applyFont="1" applyBorder="1" applyAlignment="1">
      <alignment vertical="center"/>
    </xf>
    <xf numFmtId="0" fontId="9" fillId="0" borderId="17" xfId="0" applyFont="1" applyBorder="1" applyAlignment="1">
      <alignment horizontal="center" vertical="center" wrapText="1" readingOrder="1"/>
    </xf>
    <xf numFmtId="0" fontId="9" fillId="0" borderId="18" xfId="0" applyFont="1" applyBorder="1" applyAlignment="1">
      <alignment horizontal="center" vertical="center" wrapText="1" readingOrder="1"/>
    </xf>
    <xf numFmtId="0" fontId="9" fillId="0" borderId="16" xfId="0" applyFont="1" applyBorder="1" applyAlignment="1">
      <alignment horizontal="left" vertical="center" wrapText="1" readingOrder="1"/>
    </xf>
    <xf numFmtId="6" fontId="9" fillId="0" borderId="16" xfId="0" applyNumberFormat="1" applyFont="1" applyBorder="1" applyAlignment="1">
      <alignment horizontal="center" vertical="center" wrapText="1" readingOrder="1"/>
    </xf>
    <xf numFmtId="0" fontId="9" fillId="0" borderId="16" xfId="0" applyFont="1" applyBorder="1" applyAlignment="1">
      <alignment horizontal="center" vertical="center" wrapText="1" readingOrder="1"/>
    </xf>
    <xf numFmtId="0" fontId="2" fillId="0" borderId="15" xfId="0" applyFont="1" applyBorder="1" applyAlignment="1">
      <alignment vertical="center"/>
    </xf>
    <xf numFmtId="2" fontId="2" fillId="0" borderId="13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2" fontId="2" fillId="0" borderId="23" xfId="0" applyNumberFormat="1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2" fontId="2" fillId="0" borderId="24" xfId="0" applyNumberFormat="1" applyFont="1" applyBorder="1" applyAlignment="1">
      <alignment vertical="center"/>
    </xf>
    <xf numFmtId="0" fontId="10" fillId="2" borderId="12" xfId="0" applyFont="1" applyFill="1" applyBorder="1" applyAlignment="1">
      <alignment vertical="center"/>
    </xf>
    <xf numFmtId="0" fontId="2" fillId="3" borderId="12" xfId="0" applyFont="1" applyFill="1" applyBorder="1" applyAlignment="1">
      <alignment vertical="center"/>
    </xf>
    <xf numFmtId="2" fontId="2" fillId="3" borderId="12" xfId="0" applyNumberFormat="1" applyFont="1" applyFill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 readingOrder="1"/>
    </xf>
    <xf numFmtId="0" fontId="9" fillId="0" borderId="18" xfId="0" applyFont="1" applyBorder="1" applyAlignment="1">
      <alignment horizontal="center" vertical="center" wrapText="1" readingOrder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8" fillId="0" borderId="12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left" vertical="center" wrapText="1" readingOrder="1"/>
    </xf>
    <xf numFmtId="0" fontId="9" fillId="0" borderId="18" xfId="0" applyFont="1" applyBorder="1" applyAlignment="1">
      <alignment horizontal="left" vertical="center" wrapText="1" readingOrder="1"/>
    </xf>
    <xf numFmtId="0" fontId="5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1" fillId="4" borderId="0" xfId="0" applyFont="1" applyFill="1" applyAlignment="1">
      <alignment horizontal="left" vertical="center" wrapText="1" indent="1"/>
    </xf>
    <xf numFmtId="0" fontId="11" fillId="4" borderId="0" xfId="0" applyFont="1" applyFill="1" applyAlignment="1">
      <alignment horizontal="right" vertical="center" wrapText="1" indent="1"/>
    </xf>
    <xf numFmtId="0" fontId="11" fillId="5" borderId="0" xfId="0" applyFont="1" applyFill="1" applyAlignment="1">
      <alignment horizontal="left" vertical="center" wrapText="1" indent="1"/>
    </xf>
    <xf numFmtId="0" fontId="11" fillId="5" borderId="0" xfId="0" applyFont="1" applyFill="1" applyAlignment="1">
      <alignment horizontal="right" vertical="center" wrapText="1" indent="1"/>
    </xf>
    <xf numFmtId="0" fontId="12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4" borderId="0" xfId="0" applyFont="1" applyFill="1" applyAlignment="1">
      <alignment horizontal="right" vertical="center" wrapText="1" indent="1"/>
    </xf>
    <xf numFmtId="0" fontId="12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center"/>
    </xf>
    <xf numFmtId="0" fontId="13" fillId="0" borderId="25" xfId="0" applyFont="1" applyBorder="1" applyAlignment="1">
      <alignment horizontal="left" vertical="center" wrapText="1" indent="1" readingOrder="1"/>
    </xf>
    <xf numFmtId="0" fontId="13" fillId="6" borderId="25" xfId="0" applyFont="1" applyFill="1" applyBorder="1" applyAlignment="1">
      <alignment horizontal="left" vertical="center" wrapText="1" indent="1" readingOrder="1"/>
    </xf>
    <xf numFmtId="9" fontId="11" fillId="4" borderId="0" xfId="2" applyFont="1" applyFill="1" applyAlignment="1">
      <alignment horizontal="right" vertical="center" wrapText="1" indent="1"/>
    </xf>
    <xf numFmtId="9" fontId="2" fillId="0" borderId="0" xfId="0" applyNumberFormat="1" applyFont="1"/>
    <xf numFmtId="173" fontId="2" fillId="0" borderId="0" xfId="2" applyNumberFormat="1" applyFont="1"/>
  </cellXfs>
  <cellStyles count="4">
    <cellStyle name="Millares" xfId="1" builtinId="3"/>
    <cellStyle name="Moneda" xfId="3" builtinId="4"/>
    <cellStyle name="Normal" xfId="0" builtinId="0"/>
    <cellStyle name="Porcentaje" xfId="2" builtinId="5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oboto Light"/>
        <scheme val="none"/>
      </font>
      <numFmt numFmtId="2" formatCode="0.00"/>
      <alignment horizontal="general" vertical="center" textRotation="0" wrapText="0" indent="0" justifyLastLine="0" shrinkToFit="0" readingOrder="0"/>
      <border diagonalUp="0" diagonalDown="0">
        <left style="thin">
          <color theme="0" tint="-0.249977111117893"/>
        </left>
        <right/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oboto Light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oboto Light"/>
        <scheme val="none"/>
      </font>
      <numFmt numFmtId="2" formatCode="0.00"/>
      <alignment horizontal="general" vertical="center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oboto Light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oboto Light"/>
        <scheme val="none"/>
      </font>
      <numFmt numFmtId="2" formatCode="0.00"/>
      <alignment horizontal="general" vertical="center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oboto Light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border outline="0">
        <top style="thin">
          <color theme="0" tint="-0.249977111117893"/>
        </top>
      </border>
    </dxf>
    <dxf>
      <border outline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border outline="0">
        <bottom style="thin">
          <color theme="0" tint="-0.24997711111789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oboto Light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Hoja2!$B$23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Hoja2!$A$24:$A$26</c:f>
              <c:strCache>
                <c:ptCount val="3"/>
                <c:pt idx="0">
                  <c:v>Cluster 1</c:v>
                </c:pt>
                <c:pt idx="1">
                  <c:v>Cluster 2</c:v>
                </c:pt>
                <c:pt idx="2">
                  <c:v>Cluster 3</c:v>
                </c:pt>
              </c:strCache>
            </c:strRef>
          </c:cat>
          <c:val>
            <c:numRef>
              <c:f>Hoja2!$B$24:$B$26</c:f>
              <c:numCache>
                <c:formatCode>0.0</c:formatCode>
                <c:ptCount val="3"/>
                <c:pt idx="0">
                  <c:v>4.3159999999999998</c:v>
                </c:pt>
                <c:pt idx="1">
                  <c:v>4.2549999999999999</c:v>
                </c:pt>
                <c:pt idx="2">
                  <c:v>6.8179999999999996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43-4E5E-AB66-D9748B3F6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75275808"/>
        <c:axId val="1475270528"/>
      </c:barChart>
      <c:catAx>
        <c:axId val="147527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75270528"/>
        <c:crosses val="autoZero"/>
        <c:auto val="1"/>
        <c:lblAlgn val="ctr"/>
        <c:lblOffset val="100"/>
        <c:noMultiLvlLbl val="0"/>
      </c:catAx>
      <c:valAx>
        <c:axId val="1475270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75275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10393718769797657"/>
          <c:y val="0.20278589087923848"/>
          <c:w val="0.89606281230202345"/>
          <c:h val="0.709921900518096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Hoja2!$B$17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Hoja2!$A$18:$A$20</c:f>
              <c:strCache>
                <c:ptCount val="3"/>
                <c:pt idx="0">
                  <c:v>Cluster 1</c:v>
                </c:pt>
                <c:pt idx="1">
                  <c:v>Cluster 2</c:v>
                </c:pt>
                <c:pt idx="2">
                  <c:v>Cluster 3</c:v>
                </c:pt>
              </c:strCache>
            </c:strRef>
          </c:cat>
          <c:val>
            <c:numRef>
              <c:f>Hoja2!$B$18:$B$20</c:f>
              <c:numCache>
                <c:formatCode>0.0</c:formatCode>
                <c:ptCount val="3"/>
                <c:pt idx="0">
                  <c:v>4.3949999999999996</c:v>
                </c:pt>
                <c:pt idx="1">
                  <c:v>4.681</c:v>
                </c:pt>
                <c:pt idx="2">
                  <c:v>5.1479999999999997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17-43F7-963E-34A68B986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75281088"/>
        <c:axId val="1475280608"/>
      </c:barChart>
      <c:catAx>
        <c:axId val="1475281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75280608"/>
        <c:crosses val="autoZero"/>
        <c:auto val="1"/>
        <c:lblAlgn val="ctr"/>
        <c:lblOffset val="100"/>
        <c:noMultiLvlLbl val="0"/>
      </c:catAx>
      <c:valAx>
        <c:axId val="1475280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75281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Hoja2!$L$15</c:f>
              <c:strCache>
                <c:ptCount val="1"/>
                <c:pt idx="0">
                  <c:v>Cluster 1</c:v>
                </c:pt>
              </c:strCache>
            </c:strRef>
          </c:tx>
          <c:spPr>
            <a:ln w="28575" cap="rnd">
              <a:solidFill>
                <a:schemeClr val="tx2">
                  <a:lumMod val="25000"/>
                  <a:lumOff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Hoja2!$K$16:$K$23</c:f>
              <c:strCache>
                <c:ptCount val="8"/>
                <c:pt idx="0">
                  <c:v>Especies exóticas</c:v>
                </c:pt>
                <c:pt idx="1">
                  <c:v>Entretenimiento familiar</c:v>
                </c:pt>
                <c:pt idx="2">
                  <c:v>Desconexión/recuerdos</c:v>
                </c:pt>
                <c:pt idx="3">
                  <c:v>Creacion de recuerdso</c:v>
                </c:pt>
                <c:pt idx="4">
                  <c:v>Educación</c:v>
                </c:pt>
                <c:pt idx="5">
                  <c:v>Costo</c:v>
                </c:pt>
                <c:pt idx="6">
                  <c:v>Ubicación</c:v>
                </c:pt>
                <c:pt idx="7">
                  <c:v>Redes sociales</c:v>
                </c:pt>
              </c:strCache>
            </c:strRef>
          </c:cat>
          <c:val>
            <c:numRef>
              <c:f>Hoja2!$L$16:$L$23</c:f>
              <c:numCache>
                <c:formatCode>0.00</c:formatCode>
                <c:ptCount val="8"/>
                <c:pt idx="0">
                  <c:v>2.4209999999999998</c:v>
                </c:pt>
                <c:pt idx="1">
                  <c:v>6.6319999999999997</c:v>
                </c:pt>
                <c:pt idx="2">
                  <c:v>3.7890000000000001</c:v>
                </c:pt>
                <c:pt idx="3">
                  <c:v>3.5790000000000002</c:v>
                </c:pt>
                <c:pt idx="4">
                  <c:v>3.3690000000000002</c:v>
                </c:pt>
                <c:pt idx="5">
                  <c:v>5.8419999999999996</c:v>
                </c:pt>
                <c:pt idx="6">
                  <c:v>4.8949999999999996</c:v>
                </c:pt>
                <c:pt idx="7">
                  <c:v>5.4740000000000002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C3-4B67-831D-E513E160C376}"/>
            </c:ext>
          </c:extLst>
        </c:ser>
        <c:ser>
          <c:idx val="1"/>
          <c:order val="1"/>
          <c:tx>
            <c:strRef>
              <c:f>Hoja2!$M$15</c:f>
              <c:strCache>
                <c:ptCount val="1"/>
                <c:pt idx="0">
                  <c:v>Cluster 2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Hoja2!$K$16:$K$23</c:f>
              <c:strCache>
                <c:ptCount val="8"/>
                <c:pt idx="0">
                  <c:v>Especies exóticas</c:v>
                </c:pt>
                <c:pt idx="1">
                  <c:v>Entretenimiento familiar</c:v>
                </c:pt>
                <c:pt idx="2">
                  <c:v>Desconexión/recuerdos</c:v>
                </c:pt>
                <c:pt idx="3">
                  <c:v>Creacion de recuerdso</c:v>
                </c:pt>
                <c:pt idx="4">
                  <c:v>Educación</c:v>
                </c:pt>
                <c:pt idx="5">
                  <c:v>Costo</c:v>
                </c:pt>
                <c:pt idx="6">
                  <c:v>Ubicación</c:v>
                </c:pt>
                <c:pt idx="7">
                  <c:v>Redes sociales</c:v>
                </c:pt>
              </c:strCache>
            </c:strRef>
          </c:cat>
          <c:val>
            <c:numRef>
              <c:f>Hoja2!$M$16:$M$23</c:f>
              <c:numCache>
                <c:formatCode>0.00</c:formatCode>
                <c:ptCount val="8"/>
                <c:pt idx="0">
                  <c:v>3.7229999999999999</c:v>
                </c:pt>
                <c:pt idx="1">
                  <c:v>2.4260000000000002</c:v>
                </c:pt>
                <c:pt idx="2">
                  <c:v>5.4889999999999999</c:v>
                </c:pt>
                <c:pt idx="3">
                  <c:v>4.4889999999999999</c:v>
                </c:pt>
                <c:pt idx="4">
                  <c:v>3.1059999999999999</c:v>
                </c:pt>
                <c:pt idx="5">
                  <c:v>6.7869999999999999</c:v>
                </c:pt>
                <c:pt idx="6">
                  <c:v>5.851</c:v>
                </c:pt>
                <c:pt idx="7">
                  <c:v>4.1280000000000001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C3-4B67-831D-E513E160C376}"/>
            </c:ext>
          </c:extLst>
        </c:ser>
        <c:ser>
          <c:idx val="2"/>
          <c:order val="2"/>
          <c:tx>
            <c:strRef>
              <c:f>Hoja2!$N$15</c:f>
              <c:strCache>
                <c:ptCount val="1"/>
                <c:pt idx="0">
                  <c:v>Cluster 3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Hoja2!$K$16:$K$23</c:f>
              <c:strCache>
                <c:ptCount val="8"/>
                <c:pt idx="0">
                  <c:v>Especies exóticas</c:v>
                </c:pt>
                <c:pt idx="1">
                  <c:v>Entretenimiento familiar</c:v>
                </c:pt>
                <c:pt idx="2">
                  <c:v>Desconexión/recuerdos</c:v>
                </c:pt>
                <c:pt idx="3">
                  <c:v>Creacion de recuerdso</c:v>
                </c:pt>
                <c:pt idx="4">
                  <c:v>Educación</c:v>
                </c:pt>
                <c:pt idx="5">
                  <c:v>Costo</c:v>
                </c:pt>
                <c:pt idx="6">
                  <c:v>Ubicación</c:v>
                </c:pt>
                <c:pt idx="7">
                  <c:v>Redes sociales</c:v>
                </c:pt>
              </c:strCache>
            </c:strRef>
          </c:cat>
          <c:val>
            <c:numRef>
              <c:f>Hoja2!$N$16:$N$23</c:f>
              <c:numCache>
                <c:formatCode>0.00</c:formatCode>
                <c:ptCount val="8"/>
                <c:pt idx="0">
                  <c:v>2.976</c:v>
                </c:pt>
                <c:pt idx="1">
                  <c:v>1.522</c:v>
                </c:pt>
                <c:pt idx="2">
                  <c:v>3.7509999999999999</c:v>
                </c:pt>
                <c:pt idx="3">
                  <c:v>4.6360000000000001</c:v>
                </c:pt>
                <c:pt idx="4">
                  <c:v>2.5310000000000001</c:v>
                </c:pt>
                <c:pt idx="5">
                  <c:v>6.0670000000000002</c:v>
                </c:pt>
                <c:pt idx="6">
                  <c:v>6.8179999999999996</c:v>
                </c:pt>
                <c:pt idx="7">
                  <c:v>7.6989999999999998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C3-4B67-831D-E513E160C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75237888"/>
        <c:axId val="1475254688"/>
      </c:radarChart>
      <c:catAx>
        <c:axId val="1475237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75254688"/>
        <c:crosses val="autoZero"/>
        <c:auto val="1"/>
        <c:lblAlgn val="ctr"/>
        <c:lblOffset val="100"/>
        <c:noMultiLvlLbl val="0"/>
      </c:catAx>
      <c:valAx>
        <c:axId val="1475254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75237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'[1]Acuario- Verano 2025 compilacio'!$G$1</c:f>
              <c:strCache>
                <c:ptCount val="1"/>
              </c:strCache>
            </c:strRef>
          </c:tx>
          <c:spPr>
            <a:ln w="28575" cap="rnd">
              <a:solidFill>
                <a:srgbClr val="0E2841">
                  <a:lumMod val="50000"/>
                  <a:lumOff val="5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E2841">
                  <a:lumMod val="50000"/>
                  <a:lumOff val="50000"/>
                </a:srgbClr>
              </a:solidFill>
              <a:ln w="9525">
                <a:solidFill>
                  <a:srgbClr val="0E2841">
                    <a:lumMod val="50000"/>
                    <a:lumOff val="50000"/>
                  </a:srgbClr>
                </a:solidFill>
              </a:ln>
              <a:effectLst/>
            </c:spPr>
          </c:marker>
          <c:cat>
            <c:numRef>
              <c:f>'[1]Acuario- Verano 2025 compilacio'!$F$2:$F$56</c:f>
              <c:numCache>
                <c:formatCode>General</c:formatCode>
                <c:ptCount val="55"/>
                <c:pt idx="0">
                  <c:v>250</c:v>
                </c:pt>
                <c:pt idx="1">
                  <c:v>200</c:v>
                </c:pt>
                <c:pt idx="2">
                  <c:v>150</c:v>
                </c:pt>
                <c:pt idx="3">
                  <c:v>100</c:v>
                </c:pt>
                <c:pt idx="4">
                  <c:v>300</c:v>
                </c:pt>
                <c:pt idx="5">
                  <c:v>180</c:v>
                </c:pt>
                <c:pt idx="6">
                  <c:v>140</c:v>
                </c:pt>
                <c:pt idx="7">
                  <c:v>80</c:v>
                </c:pt>
              </c:numCache>
            </c:numRef>
          </c:cat>
          <c:val>
            <c:numRef>
              <c:f>'[1]Acuario- Verano 2025 compilacio'!$G$2:$G$56</c:f>
              <c:numCache>
                <c:formatCode>General</c:formatCode>
                <c:ptCount val="55"/>
                <c:pt idx="0">
                  <c:v>350</c:v>
                </c:pt>
                <c:pt idx="1">
                  <c:v>400</c:v>
                </c:pt>
                <c:pt idx="2">
                  <c:v>300</c:v>
                </c:pt>
                <c:pt idx="3">
                  <c:v>250</c:v>
                </c:pt>
                <c:pt idx="4">
                  <c:v>200</c:v>
                </c:pt>
                <c:pt idx="5">
                  <c:v>500</c:v>
                </c:pt>
                <c:pt idx="6">
                  <c:v>100</c:v>
                </c:pt>
                <c:pt idx="7">
                  <c:v>210</c:v>
                </c:pt>
                <c:pt idx="8">
                  <c:v>260</c:v>
                </c:pt>
                <c:pt idx="9">
                  <c:v>150</c:v>
                </c:pt>
                <c:pt idx="10">
                  <c:v>505</c:v>
                </c:pt>
                <c:pt idx="11">
                  <c:v>600</c:v>
                </c:pt>
                <c:pt idx="12">
                  <c:v>280</c:v>
                </c:pt>
                <c:pt idx="13">
                  <c:v>220</c:v>
                </c:pt>
                <c:pt idx="14">
                  <c:v>230</c:v>
                </c:pt>
                <c:pt idx="15">
                  <c:v>180</c:v>
                </c:pt>
                <c:pt idx="16">
                  <c:v>520</c:v>
                </c:pt>
                <c:pt idx="17">
                  <c:v>385</c:v>
                </c:pt>
                <c:pt idx="18">
                  <c:v>270</c:v>
                </c:pt>
                <c:pt idx="19">
                  <c:v>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41-4699-998E-36CB9C32E5D2}"/>
            </c:ext>
          </c:extLst>
        </c:ser>
        <c:ser>
          <c:idx val="1"/>
          <c:order val="1"/>
          <c:tx>
            <c:strRef>
              <c:f>'[1]Acuario- Verano 2025 compilacio'!$H$1</c:f>
              <c:strCache>
                <c:ptCount val="1"/>
              </c:strCache>
            </c:strRef>
          </c:tx>
          <c:spPr>
            <a:ln w="28575" cap="rnd">
              <a:solidFill>
                <a:srgbClr val="0E2841">
                  <a:lumMod val="25000"/>
                  <a:lumOff val="75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E2841">
                  <a:lumMod val="25000"/>
                  <a:lumOff val="75000"/>
                </a:srgbClr>
              </a:solidFill>
              <a:ln w="9525">
                <a:solidFill>
                  <a:srgbClr val="0E2841">
                    <a:lumMod val="25000"/>
                    <a:lumOff val="75000"/>
                  </a:srgbClr>
                </a:solidFill>
              </a:ln>
              <a:effectLst/>
            </c:spPr>
          </c:marker>
          <c:cat>
            <c:numRef>
              <c:f>'[1]Acuario- Verano 2025 compilacio'!$F$2:$F$56</c:f>
              <c:numCache>
                <c:formatCode>General</c:formatCode>
                <c:ptCount val="55"/>
                <c:pt idx="0">
                  <c:v>250</c:v>
                </c:pt>
                <c:pt idx="1">
                  <c:v>200</c:v>
                </c:pt>
                <c:pt idx="2">
                  <c:v>150</c:v>
                </c:pt>
                <c:pt idx="3">
                  <c:v>100</c:v>
                </c:pt>
                <c:pt idx="4">
                  <c:v>300</c:v>
                </c:pt>
                <c:pt idx="5">
                  <c:v>180</c:v>
                </c:pt>
                <c:pt idx="6">
                  <c:v>140</c:v>
                </c:pt>
                <c:pt idx="7">
                  <c:v>80</c:v>
                </c:pt>
              </c:numCache>
            </c:numRef>
          </c:cat>
          <c:val>
            <c:numRef>
              <c:f>'[1]Acuario- Verano 2025 compilacio'!$H$2:$H$56</c:f>
              <c:numCache>
                <c:formatCode>General</c:formatCode>
                <c:ptCount val="55"/>
                <c:pt idx="0">
                  <c:v>500</c:v>
                </c:pt>
                <c:pt idx="1">
                  <c:v>450</c:v>
                </c:pt>
                <c:pt idx="2">
                  <c:v>300</c:v>
                </c:pt>
                <c:pt idx="3">
                  <c:v>400</c:v>
                </c:pt>
                <c:pt idx="4">
                  <c:v>350</c:v>
                </c:pt>
                <c:pt idx="5">
                  <c:v>700</c:v>
                </c:pt>
                <c:pt idx="6">
                  <c:v>550</c:v>
                </c:pt>
                <c:pt idx="7">
                  <c:v>600</c:v>
                </c:pt>
                <c:pt idx="8">
                  <c:v>650</c:v>
                </c:pt>
                <c:pt idx="9">
                  <c:v>590</c:v>
                </c:pt>
                <c:pt idx="10">
                  <c:v>360</c:v>
                </c:pt>
                <c:pt idx="11">
                  <c:v>380</c:v>
                </c:pt>
                <c:pt idx="12">
                  <c:v>800</c:v>
                </c:pt>
                <c:pt idx="18">
                  <c:v>250</c:v>
                </c:pt>
                <c:pt idx="19">
                  <c:v>200</c:v>
                </c:pt>
                <c:pt idx="20">
                  <c:v>150</c:v>
                </c:pt>
                <c:pt idx="21">
                  <c:v>100</c:v>
                </c:pt>
                <c:pt idx="22">
                  <c:v>300</c:v>
                </c:pt>
                <c:pt idx="23">
                  <c:v>180</c:v>
                </c:pt>
                <c:pt idx="24">
                  <c:v>140</c:v>
                </c:pt>
                <c:pt idx="25">
                  <c:v>80</c:v>
                </c:pt>
                <c:pt idx="26">
                  <c:v>350</c:v>
                </c:pt>
                <c:pt idx="27">
                  <c:v>400</c:v>
                </c:pt>
                <c:pt idx="28">
                  <c:v>500</c:v>
                </c:pt>
                <c:pt idx="29">
                  <c:v>210</c:v>
                </c:pt>
                <c:pt idx="30">
                  <c:v>260</c:v>
                </c:pt>
                <c:pt idx="31">
                  <c:v>505</c:v>
                </c:pt>
                <c:pt idx="32">
                  <c:v>600</c:v>
                </c:pt>
                <c:pt idx="33">
                  <c:v>280</c:v>
                </c:pt>
                <c:pt idx="34">
                  <c:v>220</c:v>
                </c:pt>
                <c:pt idx="35">
                  <c:v>230</c:v>
                </c:pt>
                <c:pt idx="36">
                  <c:v>520</c:v>
                </c:pt>
                <c:pt idx="37">
                  <c:v>385</c:v>
                </c:pt>
                <c:pt idx="38">
                  <c:v>270</c:v>
                </c:pt>
                <c:pt idx="39">
                  <c:v>450</c:v>
                </c:pt>
                <c:pt idx="40">
                  <c:v>700</c:v>
                </c:pt>
                <c:pt idx="41">
                  <c:v>550</c:v>
                </c:pt>
                <c:pt idx="42">
                  <c:v>650</c:v>
                </c:pt>
                <c:pt idx="43">
                  <c:v>590</c:v>
                </c:pt>
                <c:pt idx="44">
                  <c:v>360</c:v>
                </c:pt>
                <c:pt idx="45">
                  <c:v>380</c:v>
                </c:pt>
                <c:pt idx="46">
                  <c:v>800</c:v>
                </c:pt>
                <c:pt idx="47">
                  <c:v>900</c:v>
                </c:pt>
                <c:pt idx="48">
                  <c:v>593</c:v>
                </c:pt>
                <c:pt idx="49">
                  <c:v>1000</c:v>
                </c:pt>
                <c:pt idx="50">
                  <c:v>420</c:v>
                </c:pt>
                <c:pt idx="51">
                  <c:v>1200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41-4699-998E-36CB9C32E5D2}"/>
            </c:ext>
          </c:extLst>
        </c:ser>
        <c:ser>
          <c:idx val="2"/>
          <c:order val="2"/>
          <c:tx>
            <c:strRef>
              <c:f>'[1]Acuario- Verano 2025 compilacio'!$I$1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'[1]Acuario- Verano 2025 compilacio'!$F$2:$F$56</c:f>
              <c:numCache>
                <c:formatCode>General</c:formatCode>
                <c:ptCount val="55"/>
                <c:pt idx="0">
                  <c:v>250</c:v>
                </c:pt>
                <c:pt idx="1">
                  <c:v>200</c:v>
                </c:pt>
                <c:pt idx="2">
                  <c:v>150</c:v>
                </c:pt>
                <c:pt idx="3">
                  <c:v>100</c:v>
                </c:pt>
                <c:pt idx="4">
                  <c:v>300</c:v>
                </c:pt>
                <c:pt idx="5">
                  <c:v>180</c:v>
                </c:pt>
                <c:pt idx="6">
                  <c:v>140</c:v>
                </c:pt>
                <c:pt idx="7">
                  <c:v>80</c:v>
                </c:pt>
              </c:numCache>
            </c:numRef>
          </c:cat>
          <c:val>
            <c:numRef>
              <c:f>'[1]Acuario- Verano 2025 compilacio'!$I$2:$I$56</c:f>
              <c:numCache>
                <c:formatCode>General</c:formatCode>
                <c:ptCount val="55"/>
                <c:pt idx="0">
                  <c:v>700</c:v>
                </c:pt>
                <c:pt idx="1">
                  <c:v>900</c:v>
                </c:pt>
                <c:pt idx="2">
                  <c:v>800</c:v>
                </c:pt>
                <c:pt idx="3">
                  <c:v>600</c:v>
                </c:pt>
                <c:pt idx="4">
                  <c:v>593</c:v>
                </c:pt>
                <c:pt idx="5">
                  <c:v>650</c:v>
                </c:pt>
                <c:pt idx="6">
                  <c:v>550</c:v>
                </c:pt>
                <c:pt idx="7">
                  <c:v>1000</c:v>
                </c:pt>
                <c:pt idx="8">
                  <c:v>500</c:v>
                </c:pt>
                <c:pt idx="9">
                  <c:v>420</c:v>
                </c:pt>
                <c:pt idx="10">
                  <c:v>400</c:v>
                </c:pt>
                <c:pt idx="11">
                  <c:v>450</c:v>
                </c:pt>
                <c:pt idx="12">
                  <c:v>1200</c:v>
                </c:pt>
                <c:pt idx="13">
                  <c:v>1100</c:v>
                </c:pt>
                <c:pt idx="14">
                  <c:v>750</c:v>
                </c:pt>
                <c:pt idx="15">
                  <c:v>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41-4699-998E-36CB9C32E5D2}"/>
            </c:ext>
          </c:extLst>
        </c:ser>
        <c:ser>
          <c:idx val="3"/>
          <c:order val="3"/>
          <c:tx>
            <c:strRef>
              <c:f>'[1]Acuario- Verano 2025 compilacio'!$J$1</c:f>
              <c:strCache>
                <c:ptCount val="1"/>
              </c:strCache>
            </c:strRef>
          </c:tx>
          <c:spPr>
            <a:ln w="28575" cap="rnd">
              <a:solidFill>
                <a:srgbClr val="4EA72E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4EA72E">
                  <a:lumMod val="60000"/>
                  <a:lumOff val="40000"/>
                </a:srgbClr>
              </a:solidFill>
              <a:ln w="9525">
                <a:solidFill>
                  <a:srgbClr val="4EA72E">
                    <a:lumMod val="60000"/>
                    <a:lumOff val="40000"/>
                  </a:srgbClr>
                </a:solidFill>
              </a:ln>
              <a:effectLst/>
            </c:spPr>
          </c:marker>
          <c:cat>
            <c:numRef>
              <c:f>'[1]Acuario- Verano 2025 compilacio'!$F$2:$F$56</c:f>
              <c:numCache>
                <c:formatCode>General</c:formatCode>
                <c:ptCount val="55"/>
                <c:pt idx="0">
                  <c:v>250</c:v>
                </c:pt>
                <c:pt idx="1">
                  <c:v>200</c:v>
                </c:pt>
                <c:pt idx="2">
                  <c:v>150</c:v>
                </c:pt>
                <c:pt idx="3">
                  <c:v>100</c:v>
                </c:pt>
                <c:pt idx="4">
                  <c:v>300</c:v>
                </c:pt>
                <c:pt idx="5">
                  <c:v>180</c:v>
                </c:pt>
                <c:pt idx="6">
                  <c:v>140</c:v>
                </c:pt>
                <c:pt idx="7">
                  <c:v>80</c:v>
                </c:pt>
              </c:numCache>
            </c:numRef>
          </c:cat>
          <c:val>
            <c:numRef>
              <c:f>'[1]Acuario- Verano 2025 compilacio'!$J$2:$J$56</c:f>
              <c:numCache>
                <c:formatCode>General</c:formatCode>
                <c:ptCount val="55"/>
                <c:pt idx="18">
                  <c:v>250</c:v>
                </c:pt>
                <c:pt idx="19">
                  <c:v>200</c:v>
                </c:pt>
                <c:pt idx="20">
                  <c:v>150</c:v>
                </c:pt>
                <c:pt idx="21">
                  <c:v>100</c:v>
                </c:pt>
                <c:pt idx="22">
                  <c:v>300</c:v>
                </c:pt>
                <c:pt idx="23">
                  <c:v>180</c:v>
                </c:pt>
                <c:pt idx="24">
                  <c:v>140</c:v>
                </c:pt>
                <c:pt idx="25">
                  <c:v>80</c:v>
                </c:pt>
                <c:pt idx="26">
                  <c:v>350</c:v>
                </c:pt>
                <c:pt idx="27">
                  <c:v>400</c:v>
                </c:pt>
                <c:pt idx="28">
                  <c:v>300</c:v>
                </c:pt>
                <c:pt idx="29">
                  <c:v>250</c:v>
                </c:pt>
                <c:pt idx="30">
                  <c:v>200</c:v>
                </c:pt>
                <c:pt idx="31">
                  <c:v>500</c:v>
                </c:pt>
                <c:pt idx="32">
                  <c:v>100</c:v>
                </c:pt>
                <c:pt idx="33">
                  <c:v>210</c:v>
                </c:pt>
                <c:pt idx="34">
                  <c:v>260</c:v>
                </c:pt>
                <c:pt idx="35">
                  <c:v>150</c:v>
                </c:pt>
                <c:pt idx="36">
                  <c:v>505</c:v>
                </c:pt>
                <c:pt idx="37">
                  <c:v>600</c:v>
                </c:pt>
                <c:pt idx="38">
                  <c:v>280</c:v>
                </c:pt>
                <c:pt idx="39">
                  <c:v>220</c:v>
                </c:pt>
                <c:pt idx="40">
                  <c:v>230</c:v>
                </c:pt>
                <c:pt idx="41">
                  <c:v>180</c:v>
                </c:pt>
                <c:pt idx="42">
                  <c:v>520</c:v>
                </c:pt>
                <c:pt idx="43">
                  <c:v>385</c:v>
                </c:pt>
                <c:pt idx="44">
                  <c:v>270</c:v>
                </c:pt>
                <c:pt idx="45">
                  <c:v>450</c:v>
                </c:pt>
                <c:pt idx="46">
                  <c:v>500</c:v>
                </c:pt>
                <c:pt idx="47">
                  <c:v>450</c:v>
                </c:pt>
                <c:pt idx="48">
                  <c:v>300</c:v>
                </c:pt>
                <c:pt idx="49">
                  <c:v>400</c:v>
                </c:pt>
                <c:pt idx="50">
                  <c:v>350</c:v>
                </c:pt>
                <c:pt idx="51">
                  <c:v>700</c:v>
                </c:pt>
                <c:pt idx="52">
                  <c:v>550</c:v>
                </c:pt>
                <c:pt idx="53">
                  <c:v>600</c:v>
                </c:pt>
                <c:pt idx="54">
                  <c:v>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41-4699-998E-36CB9C32E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26655"/>
        <c:axId val="8219455"/>
      </c:lineChart>
      <c:catAx>
        <c:axId val="82266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219455"/>
        <c:crosses val="autoZero"/>
        <c:auto val="1"/>
        <c:lblAlgn val="ctr"/>
        <c:lblOffset val="100"/>
        <c:noMultiLvlLbl val="0"/>
      </c:catAx>
      <c:valAx>
        <c:axId val="821945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2266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160618</xdr:colOff>
      <xdr:row>11</xdr:row>
      <xdr:rowOff>70783</xdr:rowOff>
    </xdr:from>
    <xdr:to>
      <xdr:col>7</xdr:col>
      <xdr:colOff>583266</xdr:colOff>
      <xdr:row>26</xdr:row>
      <xdr:rowOff>120276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765D807-7A79-B2AB-846C-089268DFD8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175558</xdr:colOff>
      <xdr:row>11</xdr:row>
      <xdr:rowOff>80870</xdr:rowOff>
    </xdr:from>
    <xdr:to>
      <xdr:col>7</xdr:col>
      <xdr:colOff>560855</xdr:colOff>
      <xdr:row>26</xdr:row>
      <xdr:rowOff>27455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9802FFB-C5E7-B30C-BACB-F0157CEACC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530414</xdr:colOff>
      <xdr:row>6</xdr:row>
      <xdr:rowOff>11018</xdr:rowOff>
    </xdr:from>
    <xdr:to>
      <xdr:col>20</xdr:col>
      <xdr:colOff>242796</xdr:colOff>
      <xdr:row>20</xdr:row>
      <xdr:rowOff>132043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2FD34C3-7A5A-DF0C-2BF2-18B2A9BCC0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56</xdr:row>
      <xdr:rowOff>145677</xdr:rowOff>
    </xdr:from>
    <xdr:to>
      <xdr:col>6</xdr:col>
      <xdr:colOff>219262</xdr:colOff>
      <xdr:row>93</xdr:row>
      <xdr:rowOff>47997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1143000</xdr:colOff>
      <xdr:row>76</xdr:row>
      <xdr:rowOff>164914</xdr:rowOff>
    </xdr:from>
    <xdr:to>
      <xdr:col>3</xdr:col>
      <xdr:colOff>1112558</xdr:colOff>
      <xdr:row>89</xdr:row>
      <xdr:rowOff>86473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695265" y="15729885"/>
          <a:ext cx="2109881" cy="2252382"/>
        </a:xfrm>
        <a:prstGeom prst="rect">
          <a:avLst/>
        </a:prstGeom>
        <a:solidFill>
          <a:schemeClr val="tx2">
            <a:lumMod val="25000"/>
            <a:lumOff val="75000"/>
            <a:alpha val="66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3</xdr:col>
      <xdr:colOff>739588</xdr:colOff>
      <xdr:row>85</xdr:row>
      <xdr:rowOff>52293</xdr:rowOff>
    </xdr:from>
    <xdr:to>
      <xdr:col>3</xdr:col>
      <xdr:colOff>1546411</xdr:colOff>
      <xdr:row>86</xdr:row>
      <xdr:rowOff>112059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417235" y="17451293"/>
          <a:ext cx="806823" cy="24653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PME $443</a:t>
          </a:r>
        </a:p>
      </xdr:txBody>
    </xdr:sp>
    <xdr:clientData/>
  </xdr:twoCellAnchor>
  <xdr:twoCellAnchor>
    <xdr:from>
      <xdr:col>2</xdr:col>
      <xdr:colOff>839694</xdr:colOff>
      <xdr:row>87</xdr:row>
      <xdr:rowOff>47811</xdr:rowOff>
    </xdr:from>
    <xdr:to>
      <xdr:col>2</xdr:col>
      <xdr:colOff>1576293</xdr:colOff>
      <xdr:row>88</xdr:row>
      <xdr:rowOff>134471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4380753" y="17820340"/>
          <a:ext cx="736599" cy="27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IDP $298</a:t>
          </a:r>
        </a:p>
      </xdr:txBody>
    </xdr:sp>
    <xdr:clientData/>
  </xdr:twoCellAnchor>
  <xdr:twoCellAnchor>
    <xdr:from>
      <xdr:col>3</xdr:col>
      <xdr:colOff>1066800</xdr:colOff>
      <xdr:row>86</xdr:row>
      <xdr:rowOff>181428</xdr:rowOff>
    </xdr:from>
    <xdr:to>
      <xdr:col>3</xdr:col>
      <xdr:colOff>1150258</xdr:colOff>
      <xdr:row>87</xdr:row>
      <xdr:rowOff>87086</xdr:rowOff>
    </xdr:to>
    <xdr:sp macro="" textlink="">
      <xdr:nvSpPr>
        <xdr:cNvPr id="11" name="Elips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6745514" y="17707428"/>
          <a:ext cx="83458" cy="90715"/>
        </a:xfrm>
        <a:prstGeom prst="ellipse">
          <a:avLst/>
        </a:prstGeom>
        <a:solidFill>
          <a:srgbClr val="FFC000"/>
        </a:solidFill>
        <a:ln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es-MX" kern="1200"/>
        </a:p>
      </xdr:txBody>
    </xdr:sp>
    <xdr:clientData/>
  </xdr:twoCellAnchor>
  <xdr:twoCellAnchor>
    <xdr:from>
      <xdr:col>2</xdr:col>
      <xdr:colOff>1095828</xdr:colOff>
      <xdr:row>88</xdr:row>
      <xdr:rowOff>177800</xdr:rowOff>
    </xdr:from>
    <xdr:to>
      <xdr:col>2</xdr:col>
      <xdr:colOff>1179286</xdr:colOff>
      <xdr:row>89</xdr:row>
      <xdr:rowOff>83458</xdr:rowOff>
    </xdr:to>
    <xdr:sp macro="" textlink="">
      <xdr:nvSpPr>
        <xdr:cNvPr id="12" name="Elips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4633685" y="18073914"/>
          <a:ext cx="83458" cy="90715"/>
        </a:xfrm>
        <a:prstGeom prst="ellipse">
          <a:avLst/>
        </a:prstGeom>
        <a:solidFill>
          <a:srgbClr val="FFC000"/>
        </a:solidFill>
        <a:ln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es-MX" kern="12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ulio\OneDrive\Documentos\Trabajo\Ideas%20Frescas\Proyectos\Gran%20Acuario\Acuario-%20Verano%202025%20compilacio&#769;n.csv" TargetMode="External"/><Relationship Id="rId1" Type="http://schemas.openxmlformats.org/officeDocument/2006/relationships/externalLinkPath" Target="Acuario-%20Verano%202025%20compilacio&#769;n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uario- Verano 2025 compilacio"/>
    </sheetNames>
    <sheetDataSet>
      <sheetData sheetId="0">
        <row r="2">
          <cell r="F2">
            <v>250</v>
          </cell>
          <cell r="G2">
            <v>350</v>
          </cell>
          <cell r="H2">
            <v>500</v>
          </cell>
          <cell r="I2">
            <v>700</v>
          </cell>
        </row>
        <row r="3">
          <cell r="F3">
            <v>200</v>
          </cell>
          <cell r="G3">
            <v>400</v>
          </cell>
          <cell r="H3">
            <v>450</v>
          </cell>
          <cell r="I3">
            <v>900</v>
          </cell>
        </row>
        <row r="4">
          <cell r="F4">
            <v>150</v>
          </cell>
          <cell r="G4">
            <v>300</v>
          </cell>
          <cell r="H4">
            <v>300</v>
          </cell>
          <cell r="I4">
            <v>800</v>
          </cell>
        </row>
        <row r="5">
          <cell r="F5">
            <v>100</v>
          </cell>
          <cell r="G5">
            <v>250</v>
          </cell>
          <cell r="H5">
            <v>400</v>
          </cell>
          <cell r="I5">
            <v>600</v>
          </cell>
        </row>
        <row r="6">
          <cell r="F6">
            <v>300</v>
          </cell>
          <cell r="G6">
            <v>200</v>
          </cell>
          <cell r="H6">
            <v>350</v>
          </cell>
          <cell r="I6">
            <v>593</v>
          </cell>
        </row>
        <row r="7">
          <cell r="F7">
            <v>180</v>
          </cell>
          <cell r="G7">
            <v>500</v>
          </cell>
          <cell r="H7">
            <v>700</v>
          </cell>
          <cell r="I7">
            <v>650</v>
          </cell>
        </row>
        <row r="8">
          <cell r="F8">
            <v>140</v>
          </cell>
          <cell r="G8">
            <v>100</v>
          </cell>
          <cell r="H8">
            <v>550</v>
          </cell>
          <cell r="I8">
            <v>550</v>
          </cell>
        </row>
        <row r="9">
          <cell r="F9">
            <v>80</v>
          </cell>
          <cell r="G9">
            <v>210</v>
          </cell>
          <cell r="H9">
            <v>600</v>
          </cell>
          <cell r="I9">
            <v>1000</v>
          </cell>
        </row>
        <row r="10">
          <cell r="G10">
            <v>260</v>
          </cell>
          <cell r="H10">
            <v>650</v>
          </cell>
          <cell r="I10">
            <v>500</v>
          </cell>
        </row>
        <row r="11">
          <cell r="G11">
            <v>150</v>
          </cell>
          <cell r="H11">
            <v>590</v>
          </cell>
          <cell r="I11">
            <v>420</v>
          </cell>
        </row>
        <row r="12">
          <cell r="G12">
            <v>505</v>
          </cell>
          <cell r="H12">
            <v>360</v>
          </cell>
          <cell r="I12">
            <v>400</v>
          </cell>
        </row>
        <row r="13">
          <cell r="G13">
            <v>600</v>
          </cell>
          <cell r="H13">
            <v>380</v>
          </cell>
          <cell r="I13">
            <v>450</v>
          </cell>
        </row>
        <row r="14">
          <cell r="G14">
            <v>280</v>
          </cell>
          <cell r="H14">
            <v>800</v>
          </cell>
          <cell r="I14">
            <v>1200</v>
          </cell>
        </row>
        <row r="15">
          <cell r="G15">
            <v>220</v>
          </cell>
          <cell r="I15">
            <v>1100</v>
          </cell>
        </row>
        <row r="16">
          <cell r="G16">
            <v>230</v>
          </cell>
          <cell r="I16">
            <v>750</v>
          </cell>
        </row>
        <row r="17">
          <cell r="G17">
            <v>180</v>
          </cell>
          <cell r="I17">
            <v>620</v>
          </cell>
        </row>
        <row r="18">
          <cell r="G18">
            <v>520</v>
          </cell>
        </row>
        <row r="19">
          <cell r="G19">
            <v>385</v>
          </cell>
        </row>
        <row r="20">
          <cell r="G20">
            <v>270</v>
          </cell>
          <cell r="H20">
            <v>250</v>
          </cell>
          <cell r="J20">
            <v>250</v>
          </cell>
        </row>
        <row r="21">
          <cell r="G21">
            <v>450</v>
          </cell>
          <cell r="H21">
            <v>200</v>
          </cell>
          <cell r="J21">
            <v>200</v>
          </cell>
        </row>
        <row r="22">
          <cell r="H22">
            <v>150</v>
          </cell>
          <cell r="J22">
            <v>150</v>
          </cell>
        </row>
        <row r="23">
          <cell r="H23">
            <v>100</v>
          </cell>
          <cell r="J23">
            <v>100</v>
          </cell>
        </row>
        <row r="24">
          <cell r="H24">
            <v>300</v>
          </cell>
          <cell r="J24">
            <v>300</v>
          </cell>
        </row>
        <row r="25">
          <cell r="H25">
            <v>180</v>
          </cell>
          <cell r="J25">
            <v>180</v>
          </cell>
        </row>
        <row r="26">
          <cell r="H26">
            <v>140</v>
          </cell>
          <cell r="J26">
            <v>140</v>
          </cell>
        </row>
        <row r="27">
          <cell r="H27">
            <v>80</v>
          </cell>
          <cell r="J27">
            <v>80</v>
          </cell>
        </row>
        <row r="28">
          <cell r="H28">
            <v>350</v>
          </cell>
          <cell r="J28">
            <v>350</v>
          </cell>
        </row>
        <row r="29">
          <cell r="H29">
            <v>400</v>
          </cell>
          <cell r="J29">
            <v>400</v>
          </cell>
        </row>
        <row r="30">
          <cell r="H30">
            <v>500</v>
          </cell>
          <cell r="J30">
            <v>300</v>
          </cell>
        </row>
        <row r="31">
          <cell r="H31">
            <v>210</v>
          </cell>
          <cell r="J31">
            <v>250</v>
          </cell>
        </row>
        <row r="32">
          <cell r="H32">
            <v>260</v>
          </cell>
          <cell r="J32">
            <v>200</v>
          </cell>
        </row>
        <row r="33">
          <cell r="H33">
            <v>505</v>
          </cell>
          <cell r="J33">
            <v>500</v>
          </cell>
        </row>
        <row r="34">
          <cell r="H34">
            <v>600</v>
          </cell>
          <cell r="J34">
            <v>100</v>
          </cell>
        </row>
        <row r="35">
          <cell r="H35">
            <v>280</v>
          </cell>
          <cell r="J35">
            <v>210</v>
          </cell>
        </row>
        <row r="36">
          <cell r="H36">
            <v>220</v>
          </cell>
          <cell r="J36">
            <v>260</v>
          </cell>
        </row>
        <row r="37">
          <cell r="H37">
            <v>230</v>
          </cell>
          <cell r="J37">
            <v>150</v>
          </cell>
        </row>
        <row r="38">
          <cell r="H38">
            <v>520</v>
          </cell>
          <cell r="J38">
            <v>505</v>
          </cell>
        </row>
        <row r="39">
          <cell r="H39">
            <v>385</v>
          </cell>
          <cell r="J39">
            <v>600</v>
          </cell>
        </row>
        <row r="40">
          <cell r="H40">
            <v>270</v>
          </cell>
          <cell r="J40">
            <v>280</v>
          </cell>
        </row>
        <row r="41">
          <cell r="H41">
            <v>450</v>
          </cell>
          <cell r="J41">
            <v>220</v>
          </cell>
        </row>
        <row r="42">
          <cell r="H42">
            <v>700</v>
          </cell>
          <cell r="J42">
            <v>230</v>
          </cell>
        </row>
        <row r="43">
          <cell r="H43">
            <v>550</v>
          </cell>
          <cell r="J43">
            <v>180</v>
          </cell>
        </row>
        <row r="44">
          <cell r="H44">
            <v>650</v>
          </cell>
          <cell r="J44">
            <v>520</v>
          </cell>
        </row>
        <row r="45">
          <cell r="H45">
            <v>590</v>
          </cell>
          <cell r="J45">
            <v>385</v>
          </cell>
        </row>
        <row r="46">
          <cell r="H46">
            <v>360</v>
          </cell>
          <cell r="J46">
            <v>270</v>
          </cell>
        </row>
        <row r="47">
          <cell r="H47">
            <v>380</v>
          </cell>
          <cell r="J47">
            <v>450</v>
          </cell>
        </row>
        <row r="48">
          <cell r="H48">
            <v>800</v>
          </cell>
          <cell r="J48">
            <v>500</v>
          </cell>
        </row>
        <row r="49">
          <cell r="H49">
            <v>900</v>
          </cell>
          <cell r="J49">
            <v>450</v>
          </cell>
        </row>
        <row r="50">
          <cell r="H50">
            <v>593</v>
          </cell>
          <cell r="J50">
            <v>300</v>
          </cell>
        </row>
        <row r="51">
          <cell r="H51">
            <v>1000</v>
          </cell>
          <cell r="J51">
            <v>400</v>
          </cell>
        </row>
        <row r="52">
          <cell r="H52">
            <v>420</v>
          </cell>
          <cell r="J52">
            <v>350</v>
          </cell>
        </row>
        <row r="53">
          <cell r="H53">
            <v>1200</v>
          </cell>
          <cell r="J53">
            <v>700</v>
          </cell>
        </row>
        <row r="54">
          <cell r="J54">
            <v>550</v>
          </cell>
        </row>
        <row r="55">
          <cell r="J55">
            <v>600</v>
          </cell>
        </row>
        <row r="56">
          <cell r="J56">
            <v>650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E4E4DB5-E026-440D-B323-1BD1320FDEFF}" name="Tabla1" displayName="Tabla1" ref="K3:P11" totalsRowShown="0" headerRowDxfId="9" headerRowBorderDxfId="8" tableBorderDxfId="7" totalsRowBorderDxfId="6">
  <autoFilter ref="K3:P11" xr:uid="{2E4E4DB5-E026-440D-B323-1BD1320FDEFF}"/>
  <sortState xmlns:xlrd2="http://schemas.microsoft.com/office/spreadsheetml/2017/richdata2" ref="K4:P11">
    <sortCondition ref="O3:O11"/>
  </sortState>
  <tableColumns count="6">
    <tableColumn id="1" xr3:uid="{6AD1DB64-1F3C-48A7-82B9-692BC8DF40EA}" name="Variables " dataDxfId="5"/>
    <tableColumn id="2" xr3:uid="{AEAB7446-075C-4725-B3ED-AC755D9ACD78}" name="Cluster 1" dataDxfId="4"/>
    <tableColumn id="3" xr3:uid="{4B5C4B55-1FB3-48FC-9B13-674F11F317D7}" name="Variables 2" dataDxfId="3"/>
    <tableColumn id="4" xr3:uid="{E1DAF9A0-CC5C-4743-BD9A-1D33D0E714CB}" name="Cluster 2" dataDxfId="2"/>
    <tableColumn id="5" xr3:uid="{038182C9-8721-43C2-99FA-C3587494989C}" name="Variables 3" dataDxfId="1"/>
    <tableColumn id="6" xr3:uid="{642B5BC2-6707-4A2A-91CB-CFE019616D35}" name="Cluster 3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3BE41-E431-49E8-96B1-553705FCDAF5}">
  <dimension ref="A1:BA181"/>
  <sheetViews>
    <sheetView tabSelected="1" topLeftCell="A165" zoomScale="115" zoomScaleNormal="115" workbookViewId="0">
      <selection activeCell="G185" sqref="G185"/>
    </sheetView>
  </sheetViews>
  <sheetFormatPr baseColWidth="10" defaultRowHeight="14.5" x14ac:dyDescent="0.35"/>
  <cols>
    <col min="1" max="1" width="31.453125" style="5" bestFit="1" customWidth="1"/>
    <col min="2" max="2" width="17.08984375" style="5" customWidth="1"/>
    <col min="3" max="3" width="27.81640625" style="5" customWidth="1"/>
    <col min="4" max="4" width="18.453125" style="5" customWidth="1"/>
    <col min="5" max="5" width="31.54296875" style="5" bestFit="1" customWidth="1"/>
    <col min="6" max="11" width="14" style="5" bestFit="1" customWidth="1"/>
    <col min="12" max="12" width="11.7265625" style="5" customWidth="1"/>
    <col min="13" max="13" width="14" style="5" customWidth="1"/>
    <col min="14" max="14" width="11.7265625" style="5" customWidth="1"/>
    <col min="15" max="15" width="14" style="5" customWidth="1"/>
    <col min="16" max="16" width="11.7265625" style="5" customWidth="1"/>
    <col min="17" max="26" width="11" style="5" bestFit="1" customWidth="1"/>
    <col min="27" max="16384" width="10.90625" style="5"/>
  </cols>
  <sheetData>
    <row r="1" spans="1:16" x14ac:dyDescent="0.35">
      <c r="A1" s="69" t="s">
        <v>6</v>
      </c>
      <c r="B1" s="69"/>
      <c r="C1" s="69"/>
      <c r="D1" s="69"/>
      <c r="E1" s="69"/>
      <c r="F1" s="69"/>
    </row>
    <row r="2" spans="1:16" x14ac:dyDescent="0.35">
      <c r="A2" s="69" t="s">
        <v>51</v>
      </c>
      <c r="B2" s="69"/>
      <c r="C2" s="69" t="s">
        <v>52</v>
      </c>
      <c r="D2" s="69"/>
      <c r="E2" s="69" t="s">
        <v>72</v>
      </c>
      <c r="F2" s="69"/>
    </row>
    <row r="3" spans="1:16" x14ac:dyDescent="0.35">
      <c r="A3" s="38" t="s">
        <v>7</v>
      </c>
      <c r="B3" s="38" t="s">
        <v>166</v>
      </c>
      <c r="C3" s="38" t="s">
        <v>7</v>
      </c>
      <c r="D3" s="38" t="s">
        <v>166</v>
      </c>
      <c r="E3" s="38" t="s">
        <v>7</v>
      </c>
      <c r="F3" s="38" t="s">
        <v>166</v>
      </c>
      <c r="K3" s="59" t="s">
        <v>7</v>
      </c>
      <c r="L3" s="60" t="s">
        <v>76</v>
      </c>
      <c r="M3" s="60" t="s">
        <v>179</v>
      </c>
      <c r="N3" s="60" t="s">
        <v>77</v>
      </c>
      <c r="O3" s="60" t="s">
        <v>180</v>
      </c>
      <c r="P3" s="61" t="s">
        <v>78</v>
      </c>
    </row>
    <row r="4" spans="1:16" x14ac:dyDescent="0.35">
      <c r="A4" s="39" t="s">
        <v>1</v>
      </c>
      <c r="B4" s="51">
        <v>2.4209999999999998</v>
      </c>
      <c r="C4" s="39" t="s">
        <v>2</v>
      </c>
      <c r="D4" s="51">
        <v>2.4260000000000002</v>
      </c>
      <c r="E4" s="39" t="s">
        <v>2</v>
      </c>
      <c r="F4" s="51">
        <v>1.522</v>
      </c>
      <c r="K4" s="57" t="s">
        <v>50</v>
      </c>
      <c r="L4" s="51">
        <v>3.5790000000000002</v>
      </c>
      <c r="M4" s="39" t="s">
        <v>1</v>
      </c>
      <c r="N4" s="51">
        <v>3.7229999999999999</v>
      </c>
      <c r="O4" s="39" t="s">
        <v>1</v>
      </c>
      <c r="P4" s="58">
        <v>2.976</v>
      </c>
    </row>
    <row r="5" spans="1:16" x14ac:dyDescent="0.35">
      <c r="A5" s="39" t="s">
        <v>48</v>
      </c>
      <c r="B5" s="51">
        <v>3.3690000000000002</v>
      </c>
      <c r="C5" s="39" t="s">
        <v>48</v>
      </c>
      <c r="D5" s="51">
        <v>3.1059999999999999</v>
      </c>
      <c r="E5" s="39" t="s">
        <v>48</v>
      </c>
      <c r="F5" s="51">
        <v>2.5310000000000001</v>
      </c>
      <c r="K5" s="57" t="s">
        <v>1</v>
      </c>
      <c r="L5" s="51">
        <v>2.4209999999999998</v>
      </c>
      <c r="M5" s="39" t="s">
        <v>2</v>
      </c>
      <c r="N5" s="51">
        <v>2.4260000000000002</v>
      </c>
      <c r="O5" s="39" t="s">
        <v>2</v>
      </c>
      <c r="P5" s="58">
        <v>1.522</v>
      </c>
    </row>
    <row r="6" spans="1:16" x14ac:dyDescent="0.35">
      <c r="A6" s="39" t="s">
        <v>50</v>
      </c>
      <c r="B6" s="51">
        <v>3.5790000000000002</v>
      </c>
      <c r="C6" s="39" t="s">
        <v>1</v>
      </c>
      <c r="D6" s="51">
        <v>3.7229999999999999</v>
      </c>
      <c r="E6" s="39" t="s">
        <v>1</v>
      </c>
      <c r="F6" s="51">
        <v>2.976</v>
      </c>
      <c r="K6" s="57" t="s">
        <v>3</v>
      </c>
      <c r="L6" s="51">
        <v>3.7890000000000001</v>
      </c>
      <c r="M6" s="39" t="s">
        <v>5</v>
      </c>
      <c r="N6" s="51">
        <v>4.1280000000000001</v>
      </c>
      <c r="O6" s="39" t="s">
        <v>3</v>
      </c>
      <c r="P6" s="58">
        <v>3.7509999999999999</v>
      </c>
    </row>
    <row r="7" spans="1:16" x14ac:dyDescent="0.35">
      <c r="A7" s="39" t="s">
        <v>3</v>
      </c>
      <c r="B7" s="51">
        <v>3.7890000000000001</v>
      </c>
      <c r="C7" s="39" t="s">
        <v>5</v>
      </c>
      <c r="D7" s="51">
        <v>4.1280000000000001</v>
      </c>
      <c r="E7" s="39" t="s">
        <v>3</v>
      </c>
      <c r="F7" s="51">
        <v>3.7509999999999999</v>
      </c>
      <c r="K7" s="57" t="s">
        <v>4</v>
      </c>
      <c r="L7" s="51">
        <v>4.8949999999999996</v>
      </c>
      <c r="M7" s="39" t="s">
        <v>50</v>
      </c>
      <c r="N7" s="51">
        <v>4.4889999999999999</v>
      </c>
      <c r="O7" s="39" t="s">
        <v>50</v>
      </c>
      <c r="P7" s="58">
        <v>4.6360000000000001</v>
      </c>
    </row>
    <row r="8" spans="1:16" x14ac:dyDescent="0.35">
      <c r="A8" s="39" t="s">
        <v>4</v>
      </c>
      <c r="B8" s="51">
        <v>4.8949999999999996</v>
      </c>
      <c r="C8" s="39" t="s">
        <v>50</v>
      </c>
      <c r="D8" s="51">
        <v>4.4889999999999999</v>
      </c>
      <c r="E8" s="39" t="s">
        <v>50</v>
      </c>
      <c r="F8" s="51">
        <v>4.6360000000000001</v>
      </c>
      <c r="K8" s="57" t="s">
        <v>48</v>
      </c>
      <c r="L8" s="51">
        <v>3.3690000000000002</v>
      </c>
      <c r="M8" s="39" t="s">
        <v>48</v>
      </c>
      <c r="N8" s="51">
        <v>3.1059999999999999</v>
      </c>
      <c r="O8" s="39" t="s">
        <v>48</v>
      </c>
      <c r="P8" s="58">
        <v>2.5310000000000001</v>
      </c>
    </row>
    <row r="9" spans="1:16" x14ac:dyDescent="0.35">
      <c r="A9" s="39" t="s">
        <v>5</v>
      </c>
      <c r="B9" s="51">
        <v>5.4740000000000002</v>
      </c>
      <c r="C9" s="39" t="s">
        <v>3</v>
      </c>
      <c r="D9" s="51">
        <v>5.4889999999999999</v>
      </c>
      <c r="E9" s="39" t="s">
        <v>49</v>
      </c>
      <c r="F9" s="51">
        <v>6.0670000000000002</v>
      </c>
      <c r="K9" s="57" t="s">
        <v>5</v>
      </c>
      <c r="L9" s="51">
        <v>5.4740000000000002</v>
      </c>
      <c r="M9" s="39" t="s">
        <v>3</v>
      </c>
      <c r="N9" s="51">
        <v>5.4889999999999999</v>
      </c>
      <c r="O9" s="39" t="s">
        <v>49</v>
      </c>
      <c r="P9" s="58">
        <v>6.0670000000000002</v>
      </c>
    </row>
    <row r="10" spans="1:16" x14ac:dyDescent="0.35">
      <c r="A10" s="39" t="s">
        <v>49</v>
      </c>
      <c r="B10" s="51">
        <v>5.8419999999999996</v>
      </c>
      <c r="C10" s="39" t="s">
        <v>4</v>
      </c>
      <c r="D10" s="51">
        <v>5.851</v>
      </c>
      <c r="E10" s="39" t="s">
        <v>4</v>
      </c>
      <c r="F10" s="51">
        <v>6.8179999999999996</v>
      </c>
      <c r="K10" s="57" t="s">
        <v>49</v>
      </c>
      <c r="L10" s="51">
        <v>5.8419999999999996</v>
      </c>
      <c r="M10" s="39" t="s">
        <v>4</v>
      </c>
      <c r="N10" s="51">
        <v>5.851</v>
      </c>
      <c r="O10" s="39" t="s">
        <v>4</v>
      </c>
      <c r="P10" s="58">
        <v>6.8179999999999996</v>
      </c>
    </row>
    <row r="11" spans="1:16" x14ac:dyDescent="0.35">
      <c r="A11" s="39" t="s">
        <v>2</v>
      </c>
      <c r="B11" s="51">
        <v>6.6319999999999997</v>
      </c>
      <c r="C11" s="39" t="s">
        <v>49</v>
      </c>
      <c r="D11" s="51">
        <v>6.7869999999999999</v>
      </c>
      <c r="E11" s="39" t="s">
        <v>5</v>
      </c>
      <c r="F11" s="51">
        <v>7.6989999999999998</v>
      </c>
      <c r="K11" s="62" t="s">
        <v>2</v>
      </c>
      <c r="L11" s="63">
        <v>6.6319999999999997</v>
      </c>
      <c r="M11" s="64" t="s">
        <v>49</v>
      </c>
      <c r="N11" s="63">
        <v>6.7869999999999999</v>
      </c>
      <c r="O11" s="64" t="s">
        <v>5</v>
      </c>
      <c r="P11" s="65">
        <v>7.6989999999999998</v>
      </c>
    </row>
    <row r="15" spans="1:16" x14ac:dyDescent="0.35">
      <c r="K15" s="66" t="s">
        <v>7</v>
      </c>
      <c r="L15" s="66" t="s">
        <v>76</v>
      </c>
      <c r="M15" s="66" t="s">
        <v>77</v>
      </c>
      <c r="N15" s="66" t="s">
        <v>78</v>
      </c>
    </row>
    <row r="16" spans="1:16" x14ac:dyDescent="0.35">
      <c r="A16" s="71" t="s">
        <v>79</v>
      </c>
      <c r="B16" s="71"/>
      <c r="C16" s="71"/>
      <c r="D16" s="71"/>
      <c r="K16" s="67" t="s">
        <v>181</v>
      </c>
      <c r="L16" s="68">
        <v>2.4209999999999998</v>
      </c>
      <c r="M16" s="68">
        <v>3.7229999999999999</v>
      </c>
      <c r="N16" s="68">
        <v>2.976</v>
      </c>
    </row>
    <row r="17" spans="1:30" x14ac:dyDescent="0.35">
      <c r="A17" s="40" t="s">
        <v>165</v>
      </c>
      <c r="B17" s="41" t="s">
        <v>162</v>
      </c>
      <c r="C17" s="41" t="s">
        <v>163</v>
      </c>
      <c r="D17" s="41" t="s">
        <v>164</v>
      </c>
      <c r="K17" s="39" t="s">
        <v>182</v>
      </c>
      <c r="L17" s="51">
        <v>6.6319999999999997</v>
      </c>
      <c r="M17" s="51">
        <v>2.4260000000000002</v>
      </c>
      <c r="N17" s="51">
        <v>1.522</v>
      </c>
    </row>
    <row r="18" spans="1:30" x14ac:dyDescent="0.35">
      <c r="A18" s="40" t="s">
        <v>76</v>
      </c>
      <c r="B18" s="42">
        <v>4.3949999999999996</v>
      </c>
      <c r="C18" s="43">
        <v>3</v>
      </c>
      <c r="D18" s="43">
        <v>7</v>
      </c>
      <c r="K18" s="67" t="s">
        <v>183</v>
      </c>
      <c r="L18" s="68">
        <v>3.7890000000000001</v>
      </c>
      <c r="M18" s="68">
        <v>5.4889999999999999</v>
      </c>
      <c r="N18" s="68">
        <v>3.7509999999999999</v>
      </c>
    </row>
    <row r="19" spans="1:30" x14ac:dyDescent="0.35">
      <c r="A19" s="40" t="s">
        <v>77</v>
      </c>
      <c r="B19" s="42">
        <v>4.681</v>
      </c>
      <c r="C19" s="43">
        <v>3</v>
      </c>
      <c r="D19" s="43">
        <v>8</v>
      </c>
      <c r="K19" s="39" t="s">
        <v>184</v>
      </c>
      <c r="L19" s="51">
        <v>3.5790000000000002</v>
      </c>
      <c r="M19" s="51">
        <v>4.4889999999999999</v>
      </c>
      <c r="N19" s="51">
        <v>4.6360000000000001</v>
      </c>
    </row>
    <row r="20" spans="1:30" x14ac:dyDescent="0.35">
      <c r="A20" s="40" t="s">
        <v>78</v>
      </c>
      <c r="B20" s="42">
        <v>5.1479999999999997</v>
      </c>
      <c r="C20" s="43">
        <v>3</v>
      </c>
      <c r="D20" s="43">
        <v>30</v>
      </c>
      <c r="K20" s="67" t="s">
        <v>185</v>
      </c>
      <c r="L20" s="68">
        <v>3.3690000000000002</v>
      </c>
      <c r="M20" s="68">
        <v>3.1059999999999999</v>
      </c>
      <c r="N20" s="68">
        <v>2.5310000000000001</v>
      </c>
    </row>
    <row r="21" spans="1:30" x14ac:dyDescent="0.35">
      <c r="K21" s="39" t="s">
        <v>186</v>
      </c>
      <c r="L21" s="51">
        <v>5.8419999999999996</v>
      </c>
      <c r="M21" s="51">
        <v>6.7869999999999999</v>
      </c>
      <c r="N21" s="51">
        <v>6.0670000000000002</v>
      </c>
    </row>
    <row r="22" spans="1:30" x14ac:dyDescent="0.35">
      <c r="A22" s="77" t="s">
        <v>80</v>
      </c>
      <c r="B22" s="78"/>
      <c r="C22" s="78"/>
      <c r="D22" s="79"/>
      <c r="K22" s="67" t="s">
        <v>187</v>
      </c>
      <c r="L22" s="68">
        <v>4.8949999999999996</v>
      </c>
      <c r="M22" s="68">
        <v>5.851</v>
      </c>
      <c r="N22" s="68">
        <v>6.8179999999999996</v>
      </c>
    </row>
    <row r="23" spans="1:30" x14ac:dyDescent="0.35">
      <c r="A23" s="40" t="s">
        <v>165</v>
      </c>
      <c r="B23" s="41" t="s">
        <v>162</v>
      </c>
      <c r="C23" s="41" t="s">
        <v>163</v>
      </c>
      <c r="D23" s="41" t="s">
        <v>164</v>
      </c>
      <c r="K23" s="39" t="s">
        <v>131</v>
      </c>
      <c r="L23" s="51">
        <v>5.4740000000000002</v>
      </c>
      <c r="M23" s="51">
        <v>4.1280000000000001</v>
      </c>
      <c r="N23" s="51">
        <v>7.6989999999999998</v>
      </c>
    </row>
    <row r="24" spans="1:30" x14ac:dyDescent="0.35">
      <c r="A24" s="40" t="s">
        <v>76</v>
      </c>
      <c r="B24" s="42">
        <v>4.3159999999999998</v>
      </c>
      <c r="C24" s="43">
        <v>1</v>
      </c>
      <c r="D24" s="43">
        <v>14</v>
      </c>
    </row>
    <row r="25" spans="1:30" x14ac:dyDescent="0.35">
      <c r="A25" s="40" t="s">
        <v>77</v>
      </c>
      <c r="B25" s="42">
        <v>4.2549999999999999</v>
      </c>
      <c r="C25" s="43">
        <v>2</v>
      </c>
      <c r="D25" s="43">
        <v>11</v>
      </c>
    </row>
    <row r="26" spans="1:30" x14ac:dyDescent="0.35">
      <c r="A26" s="40" t="s">
        <v>78</v>
      </c>
      <c r="B26" s="42">
        <v>6.8179999999999996</v>
      </c>
      <c r="C26" s="43">
        <v>2</v>
      </c>
      <c r="D26" s="43">
        <v>60</v>
      </c>
    </row>
    <row r="28" spans="1:30" ht="15" thickBot="1" x14ac:dyDescent="0.4">
      <c r="A28" s="72" t="s">
        <v>88</v>
      </c>
      <c r="B28" s="73"/>
      <c r="C28" s="73"/>
      <c r="D28" s="73"/>
      <c r="E28" s="73"/>
      <c r="F28" s="73"/>
      <c r="G28" s="74"/>
    </row>
    <row r="29" spans="1:30" ht="62" customHeight="1" thickBot="1" x14ac:dyDescent="0.4">
      <c r="A29" s="40" t="s">
        <v>17</v>
      </c>
      <c r="B29" s="40" t="s">
        <v>81</v>
      </c>
      <c r="C29" s="40" t="s">
        <v>82</v>
      </c>
      <c r="D29" s="40" t="s">
        <v>83</v>
      </c>
      <c r="E29" s="40" t="s">
        <v>84</v>
      </c>
      <c r="F29" s="40" t="s">
        <v>85</v>
      </c>
      <c r="G29" s="40" t="s">
        <v>86</v>
      </c>
      <c r="W29" s="34"/>
      <c r="X29" s="70" t="s">
        <v>88</v>
      </c>
      <c r="Y29" s="70"/>
      <c r="Z29" s="70"/>
      <c r="AA29" s="70"/>
      <c r="AB29" s="70"/>
      <c r="AC29" s="70"/>
      <c r="AD29" s="34"/>
    </row>
    <row r="30" spans="1:30" ht="102" thickBot="1" x14ac:dyDescent="0.4">
      <c r="A30" s="40" t="s">
        <v>76</v>
      </c>
      <c r="B30" s="45">
        <f>X31/$AD$31</f>
        <v>0.55263157894736847</v>
      </c>
      <c r="C30" s="45">
        <f t="shared" ref="C30:G30" si="0">Y31/$AD$31</f>
        <v>0.28947368421052633</v>
      </c>
      <c r="D30" s="45">
        <f t="shared" si="0"/>
        <v>2.6315789473684209E-2</v>
      </c>
      <c r="E30" s="45">
        <f t="shared" si="0"/>
        <v>0</v>
      </c>
      <c r="F30" s="45">
        <f t="shared" si="0"/>
        <v>0.10526315789473684</v>
      </c>
      <c r="G30" s="45">
        <f t="shared" si="0"/>
        <v>2.6315789473684209E-2</v>
      </c>
      <c r="W30" s="32" t="s">
        <v>17</v>
      </c>
      <c r="X30" s="32" t="s">
        <v>81</v>
      </c>
      <c r="Y30" s="32" t="s">
        <v>82</v>
      </c>
      <c r="Z30" s="32" t="s">
        <v>83</v>
      </c>
      <c r="AA30" s="32" t="s">
        <v>84</v>
      </c>
      <c r="AB30" s="32" t="s">
        <v>85</v>
      </c>
      <c r="AC30" s="32" t="s">
        <v>86</v>
      </c>
      <c r="AD30" s="32" t="s">
        <v>87</v>
      </c>
    </row>
    <row r="31" spans="1:30" x14ac:dyDescent="0.35">
      <c r="A31" s="40" t="s">
        <v>77</v>
      </c>
      <c r="B31" s="45">
        <f>X32/$AD$32</f>
        <v>0.63829787234042556</v>
      </c>
      <c r="C31" s="45">
        <f>Y32/$AD$31</f>
        <v>0.34210526315789475</v>
      </c>
      <c r="D31" s="45">
        <f>Z32/$AD$31</f>
        <v>5.2631578947368418E-2</v>
      </c>
      <c r="E31" s="45">
        <f>AA32/$AD$31</f>
        <v>0</v>
      </c>
      <c r="F31" s="45">
        <f>AB32/$AD$31</f>
        <v>5.2631578947368418E-2</v>
      </c>
      <c r="G31" s="45">
        <f>AC32/$AD$31</f>
        <v>0</v>
      </c>
      <c r="W31" s="34" t="s">
        <v>76</v>
      </c>
      <c r="X31" s="35">
        <v>21</v>
      </c>
      <c r="Y31" s="35">
        <v>11</v>
      </c>
      <c r="Z31" s="35">
        <v>1</v>
      </c>
      <c r="AA31" s="35">
        <v>0</v>
      </c>
      <c r="AB31" s="35">
        <v>4</v>
      </c>
      <c r="AC31" s="35">
        <v>1</v>
      </c>
      <c r="AD31" s="35">
        <v>38</v>
      </c>
    </row>
    <row r="32" spans="1:30" x14ac:dyDescent="0.35">
      <c r="A32" s="40" t="s">
        <v>78</v>
      </c>
      <c r="B32" s="45">
        <f t="shared" ref="B32:G32" si="1">X33/$AD$33</f>
        <v>0.4784688995215311</v>
      </c>
      <c r="C32" s="45">
        <f t="shared" si="1"/>
        <v>0.41626794258373206</v>
      </c>
      <c r="D32" s="45">
        <f t="shared" si="1"/>
        <v>2.3923444976076555E-2</v>
      </c>
      <c r="E32" s="45">
        <f t="shared" si="1"/>
        <v>9.5693779904306216E-3</v>
      </c>
      <c r="F32" s="45">
        <f t="shared" si="1"/>
        <v>7.1770334928229665E-2</v>
      </c>
      <c r="G32" s="45">
        <f t="shared" si="1"/>
        <v>0</v>
      </c>
      <c r="W32" s="34" t="s">
        <v>77</v>
      </c>
      <c r="X32" s="35">
        <v>30</v>
      </c>
      <c r="Y32" s="35">
        <v>13</v>
      </c>
      <c r="Z32" s="35">
        <v>2</v>
      </c>
      <c r="AA32" s="35">
        <v>0</v>
      </c>
      <c r="AB32" s="35">
        <v>2</v>
      </c>
      <c r="AC32" s="35">
        <v>0</v>
      </c>
      <c r="AD32" s="35">
        <v>47</v>
      </c>
    </row>
    <row r="33" spans="1:30" x14ac:dyDescent="0.35">
      <c r="W33" s="34" t="s">
        <v>78</v>
      </c>
      <c r="X33" s="35">
        <v>100</v>
      </c>
      <c r="Y33" s="35">
        <v>87</v>
      </c>
      <c r="Z33" s="35">
        <v>5</v>
      </c>
      <c r="AA33" s="35">
        <v>2</v>
      </c>
      <c r="AB33" s="35">
        <v>15</v>
      </c>
      <c r="AC33" s="35">
        <v>0</v>
      </c>
      <c r="AD33" s="35">
        <v>209</v>
      </c>
    </row>
    <row r="34" spans="1:30" ht="15" customHeight="1" x14ac:dyDescent="0.35">
      <c r="A34" s="72" t="s">
        <v>93</v>
      </c>
      <c r="B34" s="73"/>
      <c r="C34" s="73"/>
      <c r="D34" s="73"/>
      <c r="E34" s="74"/>
      <c r="X34" s="5">
        <f>SUM(X31:X33)</f>
        <v>151</v>
      </c>
      <c r="Y34" s="5">
        <f t="shared" ref="Y34:AD34" si="2">SUM(Y31:Y33)</f>
        <v>111</v>
      </c>
      <c r="Z34" s="5">
        <f t="shared" si="2"/>
        <v>8</v>
      </c>
      <c r="AA34" s="5">
        <f t="shared" si="2"/>
        <v>2</v>
      </c>
      <c r="AB34" s="5">
        <f t="shared" si="2"/>
        <v>21</v>
      </c>
      <c r="AC34" s="5">
        <f t="shared" si="2"/>
        <v>1</v>
      </c>
      <c r="AD34" s="5">
        <f t="shared" si="2"/>
        <v>294</v>
      </c>
    </row>
    <row r="35" spans="1:30" ht="29.5" thickBot="1" x14ac:dyDescent="0.4">
      <c r="A35" s="40" t="s">
        <v>17</v>
      </c>
      <c r="B35" s="40" t="s">
        <v>89</v>
      </c>
      <c r="C35" s="40" t="s">
        <v>90</v>
      </c>
      <c r="D35" s="40" t="s">
        <v>91</v>
      </c>
      <c r="E35" s="40" t="s">
        <v>92</v>
      </c>
      <c r="W35" s="34"/>
      <c r="X35" s="27">
        <f>X34/$AD$34</f>
        <v>0.51360544217687076</v>
      </c>
      <c r="Y35" s="27">
        <f t="shared" ref="Y35:AC35" si="3">Y34/$AD$34</f>
        <v>0.37755102040816324</v>
      </c>
      <c r="Z35" s="27">
        <f t="shared" si="3"/>
        <v>2.7210884353741496E-2</v>
      </c>
      <c r="AA35" s="27">
        <f t="shared" si="3"/>
        <v>6.8027210884353739E-3</v>
      </c>
      <c r="AB35" s="27">
        <f t="shared" si="3"/>
        <v>7.1428571428571425E-2</v>
      </c>
      <c r="AC35" s="27">
        <f t="shared" si="3"/>
        <v>3.4013605442176869E-3</v>
      </c>
    </row>
    <row r="36" spans="1:30" ht="44" thickBot="1" x14ac:dyDescent="0.4">
      <c r="A36" s="40" t="s">
        <v>76</v>
      </c>
      <c r="B36" s="46">
        <f>X37/$AB$37</f>
        <v>0.10526315789473684</v>
      </c>
      <c r="C36" s="46">
        <f>Y37/$AB$37</f>
        <v>0.28947368421052633</v>
      </c>
      <c r="D36" s="46">
        <f>Z37/$AB$37</f>
        <v>0.13157894736842105</v>
      </c>
      <c r="E36" s="46">
        <f>AA37/$AB$37</f>
        <v>0.47368421052631576</v>
      </c>
      <c r="R36" s="70" t="s">
        <v>93</v>
      </c>
      <c r="S36" s="70"/>
      <c r="T36" s="70"/>
      <c r="U36" s="70"/>
      <c r="W36" s="32" t="s">
        <v>17</v>
      </c>
      <c r="X36" s="32" t="s">
        <v>89</v>
      </c>
      <c r="Y36" s="32" t="s">
        <v>90</v>
      </c>
      <c r="Z36" s="32" t="s">
        <v>91</v>
      </c>
      <c r="AA36" s="32" t="s">
        <v>92</v>
      </c>
      <c r="AB36" s="32" t="s">
        <v>87</v>
      </c>
    </row>
    <row r="37" spans="1:30" x14ac:dyDescent="0.35">
      <c r="A37" s="40" t="s">
        <v>77</v>
      </c>
      <c r="B37" s="46">
        <f>X38/$AB$38</f>
        <v>0.1702127659574468</v>
      </c>
      <c r="C37" s="46">
        <f>Y38/$AB$38</f>
        <v>0.14893617021276595</v>
      </c>
      <c r="D37" s="46">
        <f>Z38/$AB$38</f>
        <v>0.14893617021276595</v>
      </c>
      <c r="E37" s="46">
        <f>AA38/$AB$38</f>
        <v>0.53191489361702127</v>
      </c>
      <c r="W37" s="34" t="s">
        <v>76</v>
      </c>
      <c r="X37" s="35">
        <v>4</v>
      </c>
      <c r="Y37" s="35">
        <v>11</v>
      </c>
      <c r="Z37" s="35">
        <v>5</v>
      </c>
      <c r="AA37" s="35">
        <v>18</v>
      </c>
      <c r="AB37" s="35">
        <v>38</v>
      </c>
    </row>
    <row r="38" spans="1:30" x14ac:dyDescent="0.35">
      <c r="A38" s="40" t="s">
        <v>78</v>
      </c>
      <c r="B38" s="46">
        <f>X39/$AB$39</f>
        <v>0.11961722488038277</v>
      </c>
      <c r="C38" s="46">
        <f>Y39/$AB$39</f>
        <v>0.30622009569377989</v>
      </c>
      <c r="D38" s="46">
        <f>Z39/$AB$39</f>
        <v>4.784688995215311E-2</v>
      </c>
      <c r="E38" s="46">
        <f>AA39/$AB$39</f>
        <v>0.52631578947368418</v>
      </c>
      <c r="W38" s="34" t="s">
        <v>77</v>
      </c>
      <c r="X38" s="35">
        <v>8</v>
      </c>
      <c r="Y38" s="35">
        <v>7</v>
      </c>
      <c r="Z38" s="35">
        <v>7</v>
      </c>
      <c r="AA38" s="35">
        <v>25</v>
      </c>
      <c r="AB38" s="35">
        <v>47</v>
      </c>
    </row>
    <row r="39" spans="1:30" x14ac:dyDescent="0.35">
      <c r="A39" s="33"/>
      <c r="B39" s="35"/>
      <c r="C39" s="35"/>
      <c r="D39" s="35"/>
      <c r="E39" s="35"/>
      <c r="F39" s="35"/>
      <c r="W39" s="34" t="s">
        <v>78</v>
      </c>
      <c r="X39" s="35">
        <v>25</v>
      </c>
      <c r="Y39" s="35">
        <v>64</v>
      </c>
      <c r="Z39" s="35">
        <v>10</v>
      </c>
      <c r="AA39" s="35">
        <v>110</v>
      </c>
      <c r="AB39" s="35">
        <v>209</v>
      </c>
    </row>
    <row r="40" spans="1:30" ht="15" customHeight="1" thickBot="1" x14ac:dyDescent="0.4">
      <c r="A40" s="72" t="s">
        <v>98</v>
      </c>
      <c r="B40" s="73"/>
      <c r="C40" s="73"/>
      <c r="D40" s="73"/>
      <c r="E40" s="74"/>
      <c r="X40" s="27">
        <f>SUM(X37:X39)/SUM(AB37:AB39)</f>
        <v>0.12585034013605442</v>
      </c>
      <c r="Y40" s="27">
        <f>SUM(Y37:Y39)/SUM(AB37:AB39)</f>
        <v>0.27891156462585032</v>
      </c>
      <c r="Z40" s="27">
        <f>SUM(Z37:Z39)/SUM(AB37:AB39)</f>
        <v>7.4829931972789115E-2</v>
      </c>
      <c r="AA40" s="27">
        <f>SUM(AA37:AA39)/SUM(AB37:AB39)</f>
        <v>0.52040816326530615</v>
      </c>
    </row>
    <row r="41" spans="1:30" ht="58.5" thickBot="1" x14ac:dyDescent="0.4">
      <c r="A41" s="40" t="s">
        <v>17</v>
      </c>
      <c r="B41" s="40" t="s">
        <v>94</v>
      </c>
      <c r="C41" s="40" t="s">
        <v>95</v>
      </c>
      <c r="D41" s="40" t="s">
        <v>96</v>
      </c>
      <c r="E41" s="40" t="s">
        <v>97</v>
      </c>
      <c r="W41" s="34"/>
      <c r="X41" s="70" t="s">
        <v>98</v>
      </c>
      <c r="Y41" s="70"/>
      <c r="Z41" s="70"/>
      <c r="AA41" s="70"/>
      <c r="AB41" s="34"/>
    </row>
    <row r="42" spans="1:30" ht="87.5" thickBot="1" x14ac:dyDescent="0.4">
      <c r="A42" s="40" t="s">
        <v>76</v>
      </c>
      <c r="B42" s="46">
        <f>X43/$AB$43</f>
        <v>0.84210526315789469</v>
      </c>
      <c r="C42" s="46">
        <f>Y43/$AB$43</f>
        <v>0</v>
      </c>
      <c r="D42" s="46">
        <f>Z43/$AB$43</f>
        <v>0</v>
      </c>
      <c r="E42" s="46">
        <f>AA43/$AB$43</f>
        <v>0.15789473684210525</v>
      </c>
      <c r="W42" s="32" t="s">
        <v>17</v>
      </c>
      <c r="X42" s="32" t="s">
        <v>94</v>
      </c>
      <c r="Y42" s="32" t="s">
        <v>95</v>
      </c>
      <c r="Z42" s="32" t="s">
        <v>96</v>
      </c>
      <c r="AA42" s="32" t="s">
        <v>97</v>
      </c>
      <c r="AB42" s="32" t="s">
        <v>87</v>
      </c>
    </row>
    <row r="43" spans="1:30" x14ac:dyDescent="0.35">
      <c r="A43" s="40" t="s">
        <v>77</v>
      </c>
      <c r="B43" s="46">
        <f>X44/$AB$44</f>
        <v>0.87234042553191493</v>
      </c>
      <c r="C43" s="46">
        <f>Y44/$AB$44</f>
        <v>2.1276595744680851E-2</v>
      </c>
      <c r="D43" s="46">
        <f>Z44/$AB$44</f>
        <v>2.1276595744680851E-2</v>
      </c>
      <c r="E43" s="46">
        <f>AA44/$AB$44</f>
        <v>8.5106382978723402E-2</v>
      </c>
      <c r="W43" s="34" t="s">
        <v>76</v>
      </c>
      <c r="X43" s="35">
        <v>32</v>
      </c>
      <c r="Y43" s="35">
        <v>0</v>
      </c>
      <c r="Z43" s="35">
        <v>0</v>
      </c>
      <c r="AA43" s="35">
        <v>6</v>
      </c>
      <c r="AB43" s="35">
        <v>38</v>
      </c>
    </row>
    <row r="44" spans="1:30" x14ac:dyDescent="0.35">
      <c r="A44" s="40" t="s">
        <v>78</v>
      </c>
      <c r="B44" s="46">
        <f>X45/$AB$45</f>
        <v>0.71291866028708128</v>
      </c>
      <c r="C44" s="46">
        <f>Y45/$AB$45</f>
        <v>5.7416267942583733E-2</v>
      </c>
      <c r="D44" s="46">
        <f>Z45/$AB$45</f>
        <v>9.5693779904306216E-3</v>
      </c>
      <c r="E44" s="46">
        <f>AA45/$AB$45</f>
        <v>0.22009569377990432</v>
      </c>
      <c r="W44" s="34" t="s">
        <v>77</v>
      </c>
      <c r="X44" s="35">
        <v>41</v>
      </c>
      <c r="Y44" s="35">
        <v>1</v>
      </c>
      <c r="Z44" s="35">
        <v>1</v>
      </c>
      <c r="AA44" s="35">
        <v>4</v>
      </c>
      <c r="AB44" s="35">
        <v>47</v>
      </c>
    </row>
    <row r="45" spans="1:30" x14ac:dyDescent="0.35">
      <c r="W45" s="34" t="s">
        <v>78</v>
      </c>
      <c r="X45" s="35">
        <v>149</v>
      </c>
      <c r="Y45" s="35">
        <v>12</v>
      </c>
      <c r="Z45" s="35">
        <v>2</v>
      </c>
      <c r="AA45" s="35">
        <v>46</v>
      </c>
      <c r="AB45" s="35">
        <v>209</v>
      </c>
    </row>
    <row r="46" spans="1:30" ht="15" customHeight="1" thickBot="1" x14ac:dyDescent="0.4">
      <c r="A46" s="80" t="s">
        <v>101</v>
      </c>
      <c r="B46" s="80"/>
      <c r="C46" s="80"/>
      <c r="X46" s="27">
        <f>SUM(X43:X45)/SUM(AB43:AB45)</f>
        <v>0.75510204081632648</v>
      </c>
      <c r="Y46" s="27">
        <f>SUM(Y43:Y45)/SUM(AB43:AB45)</f>
        <v>4.4217687074829932E-2</v>
      </c>
      <c r="Z46" s="27">
        <f>SUM(Z43:Z45)/SUM(AB43:AB45)</f>
        <v>1.020408163265306E-2</v>
      </c>
      <c r="AA46" s="27">
        <f>SUM(AA43:AA45)/SUM(AB43:AB45)</f>
        <v>0.19047619047619047</v>
      </c>
    </row>
    <row r="47" spans="1:30" ht="15" thickBot="1" x14ac:dyDescent="0.4">
      <c r="A47" s="40" t="s">
        <v>17</v>
      </c>
      <c r="B47" s="40" t="s">
        <v>99</v>
      </c>
      <c r="C47" s="40" t="s">
        <v>100</v>
      </c>
      <c r="W47" s="34"/>
      <c r="X47" s="70" t="s">
        <v>101</v>
      </c>
      <c r="Y47" s="70"/>
      <c r="Z47" s="34"/>
    </row>
    <row r="48" spans="1:30" ht="29.5" thickBot="1" x14ac:dyDescent="0.4">
      <c r="A48" s="40" t="s">
        <v>76</v>
      </c>
      <c r="B48" s="45">
        <f>X49/$Z$49</f>
        <v>0.16666666666666666</v>
      </c>
      <c r="C48" s="45">
        <f>Y49/$Z$49</f>
        <v>0.83333333333333337</v>
      </c>
      <c r="W48" s="32" t="s">
        <v>17</v>
      </c>
      <c r="X48" s="32" t="s">
        <v>99</v>
      </c>
      <c r="Y48" s="32" t="s">
        <v>100</v>
      </c>
      <c r="Z48" s="32" t="s">
        <v>87</v>
      </c>
    </row>
    <row r="49" spans="1:29" x14ac:dyDescent="0.35">
      <c r="A49" s="40" t="s">
        <v>77</v>
      </c>
      <c r="B49" s="45">
        <f>X50/$Z$50</f>
        <v>0.5</v>
      </c>
      <c r="C49" s="45">
        <f>Y50/$Z$50</f>
        <v>0.5</v>
      </c>
      <c r="W49" s="34" t="s">
        <v>76</v>
      </c>
      <c r="X49" s="35">
        <v>1</v>
      </c>
      <c r="Y49" s="35">
        <v>5</v>
      </c>
      <c r="Z49" s="35">
        <v>6</v>
      </c>
    </row>
    <row r="50" spans="1:29" x14ac:dyDescent="0.35">
      <c r="A50" s="40" t="s">
        <v>78</v>
      </c>
      <c r="B50" s="45">
        <f>X51/$Z$51</f>
        <v>0.34782608695652173</v>
      </c>
      <c r="C50" s="45">
        <f>Y51/$Z$51</f>
        <v>0.65217391304347827</v>
      </c>
      <c r="W50" s="34" t="s">
        <v>77</v>
      </c>
      <c r="X50" s="35">
        <v>2</v>
      </c>
      <c r="Y50" s="35">
        <v>2</v>
      </c>
      <c r="Z50" s="35">
        <v>4</v>
      </c>
    </row>
    <row r="51" spans="1:29" x14ac:dyDescent="0.35">
      <c r="W51" s="34" t="s">
        <v>78</v>
      </c>
      <c r="X51" s="35">
        <v>16</v>
      </c>
      <c r="Y51" s="35">
        <v>30</v>
      </c>
      <c r="Z51" s="35">
        <v>46</v>
      </c>
    </row>
    <row r="53" spans="1:29" x14ac:dyDescent="0.35">
      <c r="A53" s="71" t="s">
        <v>102</v>
      </c>
      <c r="B53" s="71"/>
      <c r="C53" s="71"/>
      <c r="D53" s="71"/>
    </row>
    <row r="54" spans="1:29" x14ac:dyDescent="0.35">
      <c r="A54" s="40"/>
      <c r="B54" s="41" t="s">
        <v>162</v>
      </c>
      <c r="C54" s="41" t="s">
        <v>163</v>
      </c>
      <c r="D54" s="41" t="s">
        <v>164</v>
      </c>
    </row>
    <row r="55" spans="1:29" x14ac:dyDescent="0.35">
      <c r="A55" s="40" t="s">
        <v>76</v>
      </c>
      <c r="B55" s="48">
        <v>2876</v>
      </c>
      <c r="C55" s="48">
        <v>1200</v>
      </c>
      <c r="D55" s="48">
        <v>25000</v>
      </c>
    </row>
    <row r="56" spans="1:29" x14ac:dyDescent="0.35">
      <c r="A56" s="40" t="s">
        <v>77</v>
      </c>
      <c r="B56" s="48">
        <v>3022</v>
      </c>
      <c r="C56" s="48">
        <v>1100</v>
      </c>
      <c r="D56" s="48">
        <v>5200</v>
      </c>
    </row>
    <row r="57" spans="1:29" x14ac:dyDescent="0.35">
      <c r="A57" s="40" t="s">
        <v>78</v>
      </c>
      <c r="B57" s="48">
        <v>3543</v>
      </c>
      <c r="C57" s="48">
        <v>900</v>
      </c>
      <c r="D57" s="48">
        <v>8000</v>
      </c>
    </row>
    <row r="58" spans="1:29" ht="15" thickBot="1" x14ac:dyDescent="0.4"/>
    <row r="59" spans="1:29" ht="15" customHeight="1" thickBot="1" x14ac:dyDescent="0.4">
      <c r="A59" s="72" t="s">
        <v>108</v>
      </c>
      <c r="B59" s="73"/>
      <c r="C59" s="73"/>
      <c r="D59" s="73"/>
      <c r="E59" s="73"/>
      <c r="F59" s="74"/>
      <c r="W59" s="34"/>
      <c r="X59" s="36" t="s">
        <v>108</v>
      </c>
      <c r="Y59" s="36"/>
      <c r="Z59" s="36"/>
      <c r="AA59" s="36"/>
      <c r="AB59" s="36"/>
      <c r="AC59" s="34"/>
    </row>
    <row r="60" spans="1:29" ht="53.5" customHeight="1" thickBot="1" x14ac:dyDescent="0.4">
      <c r="A60" s="40" t="s">
        <v>17</v>
      </c>
      <c r="B60" s="40" t="s">
        <v>103</v>
      </c>
      <c r="C60" s="40" t="s">
        <v>104</v>
      </c>
      <c r="D60" s="40" t="s">
        <v>105</v>
      </c>
      <c r="E60" s="40" t="s">
        <v>106</v>
      </c>
      <c r="F60" s="40" t="s">
        <v>107</v>
      </c>
      <c r="W60" s="32" t="s">
        <v>17</v>
      </c>
      <c r="X60" s="32" t="s">
        <v>103</v>
      </c>
      <c r="Y60" s="32" t="s">
        <v>104</v>
      </c>
      <c r="Z60" s="32" t="s">
        <v>105</v>
      </c>
      <c r="AA60" s="32" t="s">
        <v>106</v>
      </c>
      <c r="AB60" s="32" t="s">
        <v>107</v>
      </c>
      <c r="AC60" s="32" t="s">
        <v>87</v>
      </c>
    </row>
    <row r="61" spans="1:29" x14ac:dyDescent="0.35">
      <c r="A61" s="40" t="s">
        <v>76</v>
      </c>
      <c r="B61" s="46">
        <f>X61/$AC$61</f>
        <v>0.47368421052631576</v>
      </c>
      <c r="C61" s="46">
        <f>Y61/$AC$61</f>
        <v>5.2631578947368418E-2</v>
      </c>
      <c r="D61" s="46">
        <f>Z61/$AC$61</f>
        <v>2.6315789473684209E-2</v>
      </c>
      <c r="E61" s="46">
        <f>AA61/$AC$61</f>
        <v>0.23684210526315788</v>
      </c>
      <c r="F61" s="46">
        <f>AB61/$AC$61</f>
        <v>0.21052631578947367</v>
      </c>
      <c r="W61" s="34" t="s">
        <v>76</v>
      </c>
      <c r="X61" s="35">
        <v>18</v>
      </c>
      <c r="Y61" s="35">
        <v>2</v>
      </c>
      <c r="Z61" s="35">
        <v>1</v>
      </c>
      <c r="AA61" s="35">
        <v>9</v>
      </c>
      <c r="AB61" s="35">
        <v>8</v>
      </c>
      <c r="AC61" s="35">
        <v>38</v>
      </c>
    </row>
    <row r="62" spans="1:29" x14ac:dyDescent="0.35">
      <c r="A62" s="40" t="s">
        <v>77</v>
      </c>
      <c r="B62" s="46">
        <f>X62/$AC$62</f>
        <v>0.51063829787234039</v>
      </c>
      <c r="C62" s="46">
        <f>Y62/$AC$62</f>
        <v>4.2553191489361701E-2</v>
      </c>
      <c r="D62" s="46">
        <f>Z62/$AC$62</f>
        <v>2.1276595744680851E-2</v>
      </c>
      <c r="E62" s="46">
        <f>AA62/$AC$62</f>
        <v>0.21276595744680851</v>
      </c>
      <c r="F62" s="46">
        <f>AB62/$AC$62</f>
        <v>0.21276595744680851</v>
      </c>
      <c r="W62" s="34" t="s">
        <v>77</v>
      </c>
      <c r="X62" s="35">
        <v>24</v>
      </c>
      <c r="Y62" s="35">
        <v>2</v>
      </c>
      <c r="Z62" s="35">
        <v>1</v>
      </c>
      <c r="AA62" s="35">
        <v>10</v>
      </c>
      <c r="AB62" s="35">
        <v>10</v>
      </c>
      <c r="AC62" s="35">
        <v>47</v>
      </c>
    </row>
    <row r="63" spans="1:29" x14ac:dyDescent="0.35">
      <c r="A63" s="40" t="s">
        <v>78</v>
      </c>
      <c r="B63" s="46">
        <f>X63/$AC$63</f>
        <v>0.46889952153110048</v>
      </c>
      <c r="C63" s="46">
        <f>Y63/$AC$63</f>
        <v>6.2200956937799042E-2</v>
      </c>
      <c r="D63" s="46">
        <f>Z63/$AC$63</f>
        <v>2.8708133971291867E-2</v>
      </c>
      <c r="E63" s="46">
        <f>AA63/$AC$63</f>
        <v>0.18660287081339713</v>
      </c>
      <c r="F63" s="46">
        <f>AB63/$AC$63</f>
        <v>0.25358851674641147</v>
      </c>
      <c r="W63" s="34" t="s">
        <v>78</v>
      </c>
      <c r="X63" s="35">
        <v>98</v>
      </c>
      <c r="Y63" s="35">
        <v>13</v>
      </c>
      <c r="Z63" s="35">
        <v>6</v>
      </c>
      <c r="AA63" s="35">
        <v>39</v>
      </c>
      <c r="AB63" s="35">
        <v>53</v>
      </c>
      <c r="AC63" s="35">
        <v>209</v>
      </c>
    </row>
    <row r="64" spans="1:29" x14ac:dyDescent="0.35">
      <c r="A64" s="34"/>
      <c r="B64" s="37"/>
      <c r="C64" s="37"/>
      <c r="D64" s="37"/>
      <c r="E64" s="37"/>
      <c r="F64" s="37"/>
      <c r="X64" s="27">
        <f>SUM(X61:X63)/SUM(AC61:AC63)</f>
        <v>0.47619047619047616</v>
      </c>
      <c r="Y64" s="27">
        <f>SUM(Y61:Y63)/SUM(AC61:AC63)</f>
        <v>5.7823129251700682E-2</v>
      </c>
      <c r="Z64" s="27">
        <f>SUM(Z61:Z63)/SUM(AC61:AC63)</f>
        <v>2.7210884353741496E-2</v>
      </c>
      <c r="AA64" s="27">
        <f>SUM(AA61:AA63)/SUM(AC61:AC63)</f>
        <v>0.19727891156462585</v>
      </c>
      <c r="AB64" s="27">
        <f>SUM(AB61:AB63)/SUM(AC61:AC63)</f>
        <v>0.24149659863945577</v>
      </c>
    </row>
    <row r="65" spans="1:34" x14ac:dyDescent="0.35">
      <c r="A65" s="77" t="s">
        <v>109</v>
      </c>
      <c r="B65" s="78"/>
      <c r="C65" s="78"/>
      <c r="D65" s="79"/>
    </row>
    <row r="66" spans="1:34" x14ac:dyDescent="0.35">
      <c r="A66" s="40"/>
      <c r="B66" s="41" t="s">
        <v>162</v>
      </c>
      <c r="C66" s="41" t="s">
        <v>163</v>
      </c>
      <c r="D66" s="41" t="s">
        <v>164</v>
      </c>
    </row>
    <row r="67" spans="1:34" x14ac:dyDescent="0.35">
      <c r="A67" s="40" t="s">
        <v>76</v>
      </c>
      <c r="B67" s="49">
        <v>1864</v>
      </c>
      <c r="C67" s="49">
        <v>900</v>
      </c>
      <c r="D67" s="49">
        <v>3000</v>
      </c>
    </row>
    <row r="68" spans="1:34" x14ac:dyDescent="0.35">
      <c r="A68" s="40" t="s">
        <v>77</v>
      </c>
      <c r="B68" s="49">
        <v>2110</v>
      </c>
      <c r="C68" s="49">
        <v>600</v>
      </c>
      <c r="D68" s="49">
        <v>3850</v>
      </c>
    </row>
    <row r="69" spans="1:34" x14ac:dyDescent="0.35">
      <c r="A69" s="40" t="s">
        <v>78</v>
      </c>
      <c r="B69" s="49">
        <v>1866</v>
      </c>
      <c r="C69" s="49">
        <v>200</v>
      </c>
      <c r="D69" s="49">
        <v>10000</v>
      </c>
    </row>
    <row r="71" spans="1:34" ht="15" customHeight="1" thickBot="1" x14ac:dyDescent="0.4">
      <c r="A71" s="72" t="s">
        <v>110</v>
      </c>
      <c r="B71" s="73"/>
      <c r="C71" s="73"/>
      <c r="D71" s="74"/>
      <c r="E71" s="50"/>
      <c r="F71" s="50"/>
      <c r="G71" s="50"/>
      <c r="H71" s="50"/>
    </row>
    <row r="72" spans="1:34" ht="15" thickBot="1" x14ac:dyDescent="0.4">
      <c r="A72" s="44"/>
      <c r="B72" s="40">
        <v>1</v>
      </c>
      <c r="C72" s="40">
        <v>2</v>
      </c>
      <c r="D72" s="40" t="s">
        <v>111</v>
      </c>
      <c r="E72" s="34"/>
      <c r="F72" s="34"/>
      <c r="G72" s="34"/>
      <c r="H72" s="34"/>
      <c r="W72" s="34"/>
      <c r="X72" s="70" t="s">
        <v>110</v>
      </c>
      <c r="Y72" s="70"/>
      <c r="Z72" s="70"/>
      <c r="AA72" s="70"/>
      <c r="AB72" s="70"/>
      <c r="AC72" s="70"/>
      <c r="AD72" s="70"/>
      <c r="AE72" s="70"/>
      <c r="AF72" s="70"/>
      <c r="AG72" s="34"/>
    </row>
    <row r="73" spans="1:34" ht="29.5" thickBot="1" x14ac:dyDescent="0.4">
      <c r="A73" s="40" t="s">
        <v>76</v>
      </c>
      <c r="B73" s="45">
        <f>X74/$AG$74</f>
        <v>0.26666666666666666</v>
      </c>
      <c r="C73" s="45">
        <f>Y74/$AG$74</f>
        <v>0.46666666666666667</v>
      </c>
      <c r="D73" s="45">
        <f>SUM(Z74:AF74)/$AG$74</f>
        <v>0.26666666666666666</v>
      </c>
      <c r="W73" s="32" t="s">
        <v>17</v>
      </c>
      <c r="X73" s="32">
        <v>1</v>
      </c>
      <c r="Y73" s="32">
        <v>2</v>
      </c>
      <c r="Z73" s="32">
        <v>3</v>
      </c>
      <c r="AA73" s="32">
        <v>4</v>
      </c>
      <c r="AB73" s="32">
        <v>5</v>
      </c>
      <c r="AC73" s="32">
        <v>6</v>
      </c>
      <c r="AD73" s="32">
        <v>7</v>
      </c>
      <c r="AE73" s="32">
        <v>8</v>
      </c>
      <c r="AF73" s="32">
        <v>10</v>
      </c>
      <c r="AG73" s="32" t="s">
        <v>87</v>
      </c>
    </row>
    <row r="74" spans="1:34" x14ac:dyDescent="0.35">
      <c r="A74" s="40" t="s">
        <v>77</v>
      </c>
      <c r="B74" s="45">
        <f>X75/$AG$75</f>
        <v>0.13333333333333333</v>
      </c>
      <c r="C74" s="45">
        <f>Y75/$AG$75</f>
        <v>0.26666666666666666</v>
      </c>
      <c r="D74" s="45">
        <f>SUM(Z75:AF75)/$AG$75</f>
        <v>0.6</v>
      </c>
      <c r="W74" s="34" t="s">
        <v>76</v>
      </c>
      <c r="X74" s="35">
        <v>4</v>
      </c>
      <c r="Y74" s="35">
        <v>7</v>
      </c>
      <c r="Z74" s="35">
        <v>3</v>
      </c>
      <c r="AA74" s="35">
        <v>1</v>
      </c>
      <c r="AB74" s="35">
        <v>0</v>
      </c>
      <c r="AC74" s="35">
        <v>0</v>
      </c>
      <c r="AD74" s="35">
        <v>0</v>
      </c>
      <c r="AE74" s="35">
        <v>0</v>
      </c>
      <c r="AF74" s="35">
        <v>0</v>
      </c>
      <c r="AG74" s="35">
        <v>15</v>
      </c>
      <c r="AH74" s="5">
        <f>SUM(X75:AF75)</f>
        <v>15</v>
      </c>
    </row>
    <row r="75" spans="1:34" x14ac:dyDescent="0.35">
      <c r="A75" s="40" t="s">
        <v>78</v>
      </c>
      <c r="B75" s="45">
        <f>X76/$S$75</f>
        <v>4.6511627906976744E-2</v>
      </c>
      <c r="C75" s="45">
        <f>Y76/$S$75</f>
        <v>0.39534883720930231</v>
      </c>
      <c r="D75" s="45">
        <f>SUM(Z76:AF76)/$S$75</f>
        <v>0.55813953488372092</v>
      </c>
      <c r="S75" s="35">
        <v>43</v>
      </c>
      <c r="W75" s="34" t="s">
        <v>77</v>
      </c>
      <c r="X75" s="35">
        <v>2</v>
      </c>
      <c r="Y75" s="35">
        <v>4</v>
      </c>
      <c r="Z75" s="35">
        <v>2</v>
      </c>
      <c r="AA75" s="35">
        <v>1</v>
      </c>
      <c r="AB75" s="35">
        <v>1</v>
      </c>
      <c r="AC75" s="35">
        <v>2</v>
      </c>
      <c r="AD75" s="35">
        <v>1</v>
      </c>
      <c r="AE75" s="35">
        <v>2</v>
      </c>
      <c r="AF75" s="35">
        <v>0</v>
      </c>
      <c r="AG75" s="35">
        <v>15</v>
      </c>
    </row>
    <row r="76" spans="1:34" x14ac:dyDescent="0.35">
      <c r="W76" s="34" t="s">
        <v>78</v>
      </c>
      <c r="X76" s="35">
        <v>2</v>
      </c>
      <c r="Y76" s="35">
        <v>17</v>
      </c>
      <c r="Z76" s="35">
        <v>5</v>
      </c>
      <c r="AA76" s="35">
        <v>6</v>
      </c>
      <c r="AB76" s="35">
        <v>6</v>
      </c>
      <c r="AC76" s="35">
        <v>3</v>
      </c>
      <c r="AD76" s="35">
        <v>0</v>
      </c>
      <c r="AE76" s="35">
        <v>2</v>
      </c>
      <c r="AF76" s="35">
        <v>2</v>
      </c>
      <c r="AG76" s="5">
        <f>SUM(X76:AF76)</f>
        <v>43</v>
      </c>
    </row>
    <row r="77" spans="1:34" x14ac:dyDescent="0.35">
      <c r="A77" s="71" t="s">
        <v>119</v>
      </c>
      <c r="B77" s="71"/>
      <c r="C77" s="71"/>
      <c r="D77" s="71"/>
      <c r="E77" s="71"/>
      <c r="F77" s="71"/>
      <c r="G77" s="71"/>
      <c r="H77" s="71"/>
      <c r="X77" s="27">
        <f>SUM(X74:X76)/SUM(AG74:AG76)</f>
        <v>0.1095890410958904</v>
      </c>
      <c r="Y77" s="27">
        <f>SUM(Y74:Y76)/SUM(AG74:AG76)</f>
        <v>0.38356164383561642</v>
      </c>
      <c r="Z77" s="27">
        <f>SUM(Z74:AF76)/SUM(AG74:AG76)</f>
        <v>0.50684931506849318</v>
      </c>
    </row>
    <row r="78" spans="1:34" ht="58" x14ac:dyDescent="0.35">
      <c r="A78" s="40" t="s">
        <v>17</v>
      </c>
      <c r="B78" s="40" t="s">
        <v>112</v>
      </c>
      <c r="C78" s="40" t="s">
        <v>113</v>
      </c>
      <c r="D78" s="40" t="s">
        <v>114</v>
      </c>
      <c r="E78" s="40" t="s">
        <v>115</v>
      </c>
      <c r="F78" s="40" t="s">
        <v>116</v>
      </c>
      <c r="G78" s="40" t="s">
        <v>117</v>
      </c>
      <c r="H78" s="40" t="s">
        <v>118</v>
      </c>
      <c r="X78" s="47" t="s">
        <v>119</v>
      </c>
      <c r="Y78" s="47"/>
      <c r="Z78" s="47"/>
      <c r="AA78" s="47"/>
      <c r="AB78" s="47"/>
      <c r="AC78" s="47"/>
      <c r="AD78" s="47"/>
    </row>
    <row r="79" spans="1:34" ht="58.5" thickBot="1" x14ac:dyDescent="0.4">
      <c r="A79" s="40" t="s">
        <v>76</v>
      </c>
      <c r="B79" s="46">
        <f t="shared" ref="B79:H79" si="4">X80/$AE$80</f>
        <v>0.68421052631578949</v>
      </c>
      <c r="C79" s="46">
        <f t="shared" si="4"/>
        <v>0.15789473684210525</v>
      </c>
      <c r="D79" s="46">
        <f t="shared" si="4"/>
        <v>2.6315789473684209E-2</v>
      </c>
      <c r="E79" s="46">
        <f t="shared" si="4"/>
        <v>7.8947368421052627E-2</v>
      </c>
      <c r="F79" s="46">
        <f t="shared" si="4"/>
        <v>2.6315789473684209E-2</v>
      </c>
      <c r="G79" s="46">
        <f t="shared" si="4"/>
        <v>2.6315789473684209E-2</v>
      </c>
      <c r="H79" s="46">
        <f t="shared" si="4"/>
        <v>0</v>
      </c>
      <c r="W79" s="32" t="s">
        <v>17</v>
      </c>
      <c r="X79" s="32" t="s">
        <v>112</v>
      </c>
      <c r="Y79" s="32" t="s">
        <v>113</v>
      </c>
      <c r="Z79" s="32" t="s">
        <v>114</v>
      </c>
      <c r="AA79" s="32" t="s">
        <v>115</v>
      </c>
      <c r="AB79" s="32" t="s">
        <v>116</v>
      </c>
      <c r="AC79" s="32" t="s">
        <v>117</v>
      </c>
      <c r="AD79" s="32" t="s">
        <v>118</v>
      </c>
      <c r="AE79" s="32" t="s">
        <v>87</v>
      </c>
    </row>
    <row r="80" spans="1:34" x14ac:dyDescent="0.35">
      <c r="A80" s="40" t="s">
        <v>77</v>
      </c>
      <c r="B80" s="46">
        <f t="shared" ref="B80:H80" si="5">X81/$AE$81</f>
        <v>0.61702127659574468</v>
      </c>
      <c r="C80" s="46">
        <f t="shared" si="5"/>
        <v>0.2978723404255319</v>
      </c>
      <c r="D80" s="46">
        <f t="shared" si="5"/>
        <v>0</v>
      </c>
      <c r="E80" s="46">
        <f t="shared" si="5"/>
        <v>4.2553191489361701E-2</v>
      </c>
      <c r="F80" s="46">
        <f t="shared" si="5"/>
        <v>0</v>
      </c>
      <c r="G80" s="46">
        <f t="shared" si="5"/>
        <v>2.1276595744680851E-2</v>
      </c>
      <c r="H80" s="46">
        <f t="shared" si="5"/>
        <v>2.1276595744680851E-2</v>
      </c>
      <c r="W80" s="34" t="s">
        <v>76</v>
      </c>
      <c r="X80" s="35">
        <v>26</v>
      </c>
      <c r="Y80" s="35">
        <v>6</v>
      </c>
      <c r="Z80" s="35">
        <v>1</v>
      </c>
      <c r="AA80" s="35">
        <v>3</v>
      </c>
      <c r="AB80" s="35">
        <v>1</v>
      </c>
      <c r="AC80" s="35">
        <v>1</v>
      </c>
      <c r="AD80" s="35">
        <v>0</v>
      </c>
      <c r="AE80" s="35">
        <v>38</v>
      </c>
    </row>
    <row r="81" spans="1:42" x14ac:dyDescent="0.35">
      <c r="A81" s="40" t="s">
        <v>78</v>
      </c>
      <c r="B81" s="46">
        <f t="shared" ref="B81:H81" si="6">X82/$AE$82</f>
        <v>0.54066985645933019</v>
      </c>
      <c r="C81" s="46">
        <f t="shared" si="6"/>
        <v>0.25358851674641147</v>
      </c>
      <c r="D81" s="46">
        <f t="shared" si="6"/>
        <v>0</v>
      </c>
      <c r="E81" s="46">
        <f t="shared" si="6"/>
        <v>0.13875598086124402</v>
      </c>
      <c r="F81" s="46">
        <f t="shared" si="6"/>
        <v>0</v>
      </c>
      <c r="G81" s="46">
        <f t="shared" si="6"/>
        <v>6.6985645933014357E-2</v>
      </c>
      <c r="H81" s="46">
        <f t="shared" si="6"/>
        <v>0</v>
      </c>
      <c r="W81" s="34" t="s">
        <v>77</v>
      </c>
      <c r="X81" s="35">
        <v>29</v>
      </c>
      <c r="Y81" s="35">
        <v>14</v>
      </c>
      <c r="Z81" s="35">
        <v>0</v>
      </c>
      <c r="AA81" s="35">
        <v>2</v>
      </c>
      <c r="AB81" s="35">
        <v>0</v>
      </c>
      <c r="AC81" s="35">
        <v>1</v>
      </c>
      <c r="AD81" s="35">
        <v>1</v>
      </c>
      <c r="AE81" s="35">
        <v>47</v>
      </c>
    </row>
    <row r="82" spans="1:42" ht="15" thickBot="1" x14ac:dyDescent="0.4">
      <c r="W82" s="34" t="s">
        <v>78</v>
      </c>
      <c r="X82" s="35">
        <v>113</v>
      </c>
      <c r="Y82" s="35">
        <v>53</v>
      </c>
      <c r="Z82" s="35">
        <v>0</v>
      </c>
      <c r="AA82" s="35">
        <v>29</v>
      </c>
      <c r="AB82" s="35">
        <v>0</v>
      </c>
      <c r="AC82" s="35">
        <v>14</v>
      </c>
      <c r="AD82" s="35">
        <v>0</v>
      </c>
      <c r="AE82" s="35">
        <v>209</v>
      </c>
    </row>
    <row r="83" spans="1:42" ht="15" customHeight="1" thickBot="1" x14ac:dyDescent="0.4">
      <c r="A83" s="80" t="s">
        <v>120</v>
      </c>
      <c r="B83" s="80"/>
      <c r="C83" s="80"/>
      <c r="D83" s="80"/>
      <c r="E83" s="80"/>
      <c r="F83" s="80"/>
      <c r="G83" s="80"/>
      <c r="H83" s="80"/>
      <c r="I83" s="80"/>
      <c r="J83" s="80"/>
      <c r="K83" s="80"/>
      <c r="L83" s="50"/>
      <c r="W83" s="34"/>
      <c r="X83" s="70" t="s">
        <v>120</v>
      </c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34"/>
    </row>
    <row r="84" spans="1:42" ht="29.5" thickBot="1" x14ac:dyDescent="0.4">
      <c r="A84" s="40" t="s">
        <v>17</v>
      </c>
      <c r="B84" s="40">
        <v>1</v>
      </c>
      <c r="C84" s="40">
        <v>2</v>
      </c>
      <c r="D84" s="40">
        <v>3</v>
      </c>
      <c r="E84" s="40">
        <v>4</v>
      </c>
      <c r="F84" s="40">
        <v>5</v>
      </c>
      <c r="G84" s="40">
        <v>6</v>
      </c>
      <c r="H84" s="40">
        <v>7</v>
      </c>
      <c r="I84" s="40">
        <v>8</v>
      </c>
      <c r="J84" s="40">
        <v>9</v>
      </c>
      <c r="K84" s="40" t="s">
        <v>121</v>
      </c>
      <c r="W84" s="32" t="s">
        <v>17</v>
      </c>
      <c r="X84" s="32">
        <v>1</v>
      </c>
      <c r="Y84" s="32">
        <v>2</v>
      </c>
      <c r="Z84" s="32">
        <v>3</v>
      </c>
      <c r="AA84" s="32">
        <v>4</v>
      </c>
      <c r="AB84" s="32">
        <v>5</v>
      </c>
      <c r="AC84" s="32">
        <v>6</v>
      </c>
      <c r="AD84" s="32">
        <v>7</v>
      </c>
      <c r="AE84" s="32">
        <v>8</v>
      </c>
      <c r="AF84" s="32">
        <v>9</v>
      </c>
      <c r="AG84" s="32">
        <v>10</v>
      </c>
      <c r="AH84" s="32">
        <v>11</v>
      </c>
      <c r="AI84" s="32">
        <v>12</v>
      </c>
      <c r="AJ84" s="32">
        <v>13</v>
      </c>
      <c r="AK84" s="32">
        <v>14</v>
      </c>
      <c r="AL84" s="32">
        <v>15</v>
      </c>
      <c r="AM84" s="32">
        <v>20</v>
      </c>
      <c r="AN84" s="32">
        <v>34</v>
      </c>
      <c r="AO84" s="32">
        <v>600</v>
      </c>
      <c r="AP84" s="32" t="s">
        <v>87</v>
      </c>
    </row>
    <row r="85" spans="1:42" x14ac:dyDescent="0.35">
      <c r="A85" s="40" t="s">
        <v>76</v>
      </c>
      <c r="B85" s="46">
        <f t="shared" ref="B85:J85" si="7">X85/$AP$85</f>
        <v>2.6315789473684209E-2</v>
      </c>
      <c r="C85" s="46">
        <f t="shared" si="7"/>
        <v>0.26315789473684209</v>
      </c>
      <c r="D85" s="46">
        <f t="shared" si="7"/>
        <v>0.23684210526315788</v>
      </c>
      <c r="E85" s="46">
        <f t="shared" si="7"/>
        <v>0.15789473684210525</v>
      </c>
      <c r="F85" s="46">
        <f t="shared" si="7"/>
        <v>0.13157894736842105</v>
      </c>
      <c r="G85" s="46">
        <f t="shared" si="7"/>
        <v>7.8947368421052627E-2</v>
      </c>
      <c r="H85" s="46">
        <f t="shared" si="7"/>
        <v>2.6315789473684209E-2</v>
      </c>
      <c r="I85" s="46">
        <f t="shared" si="7"/>
        <v>0</v>
      </c>
      <c r="J85" s="46">
        <f t="shared" si="7"/>
        <v>0</v>
      </c>
      <c r="K85" s="46">
        <f>SUM(AG85:AO85)/$AP$85</f>
        <v>7.8947368421052627E-2</v>
      </c>
      <c r="W85" s="34" t="s">
        <v>76</v>
      </c>
      <c r="X85" s="35">
        <v>1</v>
      </c>
      <c r="Y85" s="35">
        <v>10</v>
      </c>
      <c r="Z85" s="35">
        <v>9</v>
      </c>
      <c r="AA85" s="35">
        <v>6</v>
      </c>
      <c r="AB85" s="35">
        <v>5</v>
      </c>
      <c r="AC85" s="35">
        <v>3</v>
      </c>
      <c r="AD85" s="35">
        <v>1</v>
      </c>
      <c r="AE85" s="35">
        <v>0</v>
      </c>
      <c r="AF85" s="35">
        <v>0</v>
      </c>
      <c r="AG85" s="35">
        <v>0</v>
      </c>
      <c r="AH85" s="35">
        <v>1</v>
      </c>
      <c r="AI85" s="35">
        <v>0</v>
      </c>
      <c r="AJ85" s="35">
        <v>0</v>
      </c>
      <c r="AK85" s="35">
        <v>1</v>
      </c>
      <c r="AL85" s="35">
        <v>0</v>
      </c>
      <c r="AM85" s="35">
        <v>0</v>
      </c>
      <c r="AN85" s="35">
        <v>0</v>
      </c>
      <c r="AO85" s="35">
        <v>1</v>
      </c>
      <c r="AP85" s="35">
        <v>38</v>
      </c>
    </row>
    <row r="86" spans="1:42" x14ac:dyDescent="0.35">
      <c r="A86" s="40" t="s">
        <v>77</v>
      </c>
      <c r="B86" s="46">
        <f t="shared" ref="B86:J86" si="8">X86/$AP$86</f>
        <v>4.2553191489361701E-2</v>
      </c>
      <c r="C86" s="46">
        <f t="shared" si="8"/>
        <v>0.34042553191489361</v>
      </c>
      <c r="D86" s="46">
        <f t="shared" si="8"/>
        <v>0.10638297872340426</v>
      </c>
      <c r="E86" s="46">
        <f t="shared" si="8"/>
        <v>0.21276595744680851</v>
      </c>
      <c r="F86" s="46">
        <f t="shared" si="8"/>
        <v>0.21276595744680851</v>
      </c>
      <c r="G86" s="46">
        <f t="shared" si="8"/>
        <v>2.1276595744680851E-2</v>
      </c>
      <c r="H86" s="46">
        <f t="shared" si="8"/>
        <v>2.1276595744680851E-2</v>
      </c>
      <c r="I86" s="46">
        <f t="shared" si="8"/>
        <v>0</v>
      </c>
      <c r="J86" s="46">
        <f t="shared" si="8"/>
        <v>4.2553191489361701E-2</v>
      </c>
      <c r="K86" s="46">
        <f>SUM(AG86:AO86)/$AP$86</f>
        <v>0</v>
      </c>
      <c r="W86" s="34" t="s">
        <v>77</v>
      </c>
      <c r="X86" s="35">
        <v>2</v>
      </c>
      <c r="Y86" s="35">
        <v>16</v>
      </c>
      <c r="Z86" s="35">
        <v>5</v>
      </c>
      <c r="AA86" s="35">
        <v>10</v>
      </c>
      <c r="AB86" s="35">
        <v>10</v>
      </c>
      <c r="AC86" s="35">
        <v>1</v>
      </c>
      <c r="AD86" s="35">
        <v>1</v>
      </c>
      <c r="AE86" s="35">
        <v>0</v>
      </c>
      <c r="AF86" s="35">
        <v>2</v>
      </c>
      <c r="AG86" s="35">
        <v>0</v>
      </c>
      <c r="AH86" s="35">
        <v>0</v>
      </c>
      <c r="AI86" s="35">
        <v>0</v>
      </c>
      <c r="AJ86" s="35">
        <v>0</v>
      </c>
      <c r="AK86" s="35">
        <v>0</v>
      </c>
      <c r="AL86" s="35">
        <v>0</v>
      </c>
      <c r="AM86" s="35">
        <v>0</v>
      </c>
      <c r="AN86" s="35">
        <v>0</v>
      </c>
      <c r="AO86" s="35">
        <v>0</v>
      </c>
      <c r="AP86" s="35">
        <v>47</v>
      </c>
    </row>
    <row r="87" spans="1:42" x14ac:dyDescent="0.35">
      <c r="A87" s="40" t="s">
        <v>78</v>
      </c>
      <c r="B87" s="46">
        <f t="shared" ref="B87:J87" si="9">X87/$AP$87</f>
        <v>0</v>
      </c>
      <c r="C87" s="46">
        <f t="shared" si="9"/>
        <v>0.15789473684210525</v>
      </c>
      <c r="D87" s="46">
        <f t="shared" si="9"/>
        <v>0.13397129186602871</v>
      </c>
      <c r="E87" s="46">
        <f t="shared" si="9"/>
        <v>0.24880382775119617</v>
      </c>
      <c r="F87" s="46">
        <f t="shared" si="9"/>
        <v>0.18660287081339713</v>
      </c>
      <c r="G87" s="46">
        <f t="shared" si="9"/>
        <v>8.6124401913875603E-2</v>
      </c>
      <c r="H87" s="46">
        <f t="shared" si="9"/>
        <v>5.7416267942583733E-2</v>
      </c>
      <c r="I87" s="46">
        <f t="shared" si="9"/>
        <v>2.8708133971291867E-2</v>
      </c>
      <c r="J87" s="46">
        <f t="shared" si="9"/>
        <v>9.5693779904306216E-3</v>
      </c>
      <c r="K87" s="46">
        <f>SUM(AG87:AO87)/$AP$87</f>
        <v>9.0909090909090912E-2</v>
      </c>
      <c r="W87" s="34" t="s">
        <v>78</v>
      </c>
      <c r="X87" s="35">
        <v>0</v>
      </c>
      <c r="Y87" s="35">
        <v>33</v>
      </c>
      <c r="Z87" s="35">
        <v>28</v>
      </c>
      <c r="AA87" s="35">
        <v>52</v>
      </c>
      <c r="AB87" s="35">
        <v>39</v>
      </c>
      <c r="AC87" s="35">
        <v>18</v>
      </c>
      <c r="AD87" s="35">
        <v>12</v>
      </c>
      <c r="AE87" s="35">
        <v>6</v>
      </c>
      <c r="AF87" s="35">
        <v>2</v>
      </c>
      <c r="AG87" s="35">
        <v>5</v>
      </c>
      <c r="AH87" s="35">
        <v>5</v>
      </c>
      <c r="AI87" s="35">
        <v>3</v>
      </c>
      <c r="AJ87" s="35">
        <v>2</v>
      </c>
      <c r="AK87" s="35">
        <v>1</v>
      </c>
      <c r="AL87" s="35">
        <v>1</v>
      </c>
      <c r="AM87" s="35">
        <v>1</v>
      </c>
      <c r="AN87" s="35">
        <v>1</v>
      </c>
      <c r="AO87" s="35">
        <v>0</v>
      </c>
      <c r="AP87" s="35">
        <v>209</v>
      </c>
    </row>
    <row r="88" spans="1:42" ht="15" thickBot="1" x14ac:dyDescent="0.4"/>
    <row r="89" spans="1:42" ht="15" customHeight="1" thickBot="1" x14ac:dyDescent="0.4">
      <c r="A89" s="80" t="s">
        <v>123</v>
      </c>
      <c r="B89" s="80"/>
      <c r="C89" s="80"/>
      <c r="D89" s="80"/>
      <c r="E89" s="80"/>
      <c r="F89" s="50"/>
      <c r="P89" s="34"/>
      <c r="Y89" s="34"/>
      <c r="Z89" s="70" t="s">
        <v>123</v>
      </c>
      <c r="AA89" s="70"/>
      <c r="AB89" s="70"/>
      <c r="AC89" s="70"/>
      <c r="AD89" s="70"/>
    </row>
    <row r="90" spans="1:42" ht="29.5" thickBot="1" x14ac:dyDescent="0.4">
      <c r="A90" s="40" t="s">
        <v>17</v>
      </c>
      <c r="B90" s="40">
        <v>1</v>
      </c>
      <c r="C90" s="40">
        <v>2</v>
      </c>
      <c r="D90" s="40">
        <v>3</v>
      </c>
      <c r="E90" s="40">
        <v>585</v>
      </c>
      <c r="X90" s="32" t="s">
        <v>17</v>
      </c>
      <c r="Y90" s="32">
        <v>1</v>
      </c>
      <c r="Z90" s="32">
        <v>2</v>
      </c>
      <c r="AA90" s="32">
        <v>3</v>
      </c>
      <c r="AB90" s="32">
        <v>585</v>
      </c>
      <c r="AC90" s="32" t="s">
        <v>122</v>
      </c>
      <c r="AD90" s="32" t="s">
        <v>87</v>
      </c>
    </row>
    <row r="91" spans="1:42" x14ac:dyDescent="0.35">
      <c r="A91" s="40" t="s">
        <v>76</v>
      </c>
      <c r="B91" s="46">
        <f>Y91/$AD$91</f>
        <v>0.33333333333333331</v>
      </c>
      <c r="C91" s="46">
        <f>Z91/$AD$91</f>
        <v>0.33333333333333331</v>
      </c>
      <c r="D91" s="46">
        <f>AA91/$AD$91</f>
        <v>0.33333333333333331</v>
      </c>
      <c r="E91" s="46">
        <f>AB91/$AD$91</f>
        <v>0</v>
      </c>
      <c r="X91" s="34" t="s">
        <v>76</v>
      </c>
      <c r="Y91" s="35">
        <v>2</v>
      </c>
      <c r="Z91" s="35">
        <v>2</v>
      </c>
      <c r="AA91" s="35">
        <v>2</v>
      </c>
      <c r="AB91" s="35">
        <v>0</v>
      </c>
      <c r="AC91" s="35">
        <v>0</v>
      </c>
      <c r="AD91" s="35">
        <v>6</v>
      </c>
    </row>
    <row r="92" spans="1:42" x14ac:dyDescent="0.35">
      <c r="A92" s="40" t="s">
        <v>77</v>
      </c>
      <c r="B92" s="46">
        <f>Y92/$AD$92</f>
        <v>0.2857142857142857</v>
      </c>
      <c r="C92" s="46">
        <f>Z92/$AD$92</f>
        <v>0.2857142857142857</v>
      </c>
      <c r="D92" s="46">
        <f>AA92/$AD$92</f>
        <v>0.2857142857142857</v>
      </c>
      <c r="E92" s="46">
        <f>AB92/$AD$92</f>
        <v>0.14285714285714285</v>
      </c>
      <c r="X92" s="34" t="s">
        <v>77</v>
      </c>
      <c r="Y92" s="35">
        <v>2</v>
      </c>
      <c r="Z92" s="35">
        <v>2</v>
      </c>
      <c r="AA92" s="35">
        <v>2</v>
      </c>
      <c r="AB92" s="35">
        <v>1</v>
      </c>
      <c r="AC92" s="35">
        <v>0</v>
      </c>
      <c r="AD92" s="35">
        <v>7</v>
      </c>
    </row>
    <row r="93" spans="1:42" x14ac:dyDescent="0.35">
      <c r="A93" s="40" t="s">
        <v>78</v>
      </c>
      <c r="B93" s="46">
        <f>Y93/$AD$93</f>
        <v>0.63636363636363635</v>
      </c>
      <c r="C93" s="46">
        <f>Z93/$AD$93</f>
        <v>0.36363636363636365</v>
      </c>
      <c r="D93" s="46">
        <f>AA93/$AD$93</f>
        <v>0</v>
      </c>
      <c r="E93" s="46">
        <f>AB93/$AD$93</f>
        <v>0</v>
      </c>
      <c r="X93" s="34" t="s">
        <v>78</v>
      </c>
      <c r="Y93" s="35">
        <v>7</v>
      </c>
      <c r="Z93" s="35">
        <v>4</v>
      </c>
      <c r="AA93" s="35">
        <v>0</v>
      </c>
      <c r="AB93" s="35">
        <v>0</v>
      </c>
      <c r="AC93" s="35">
        <v>0</v>
      </c>
      <c r="AD93" s="35">
        <v>11</v>
      </c>
    </row>
    <row r="94" spans="1:42" ht="15" thickBot="1" x14ac:dyDescent="0.4"/>
    <row r="95" spans="1:42" ht="15" customHeight="1" thickBot="1" x14ac:dyDescent="0.4">
      <c r="A95" s="72" t="s">
        <v>126</v>
      </c>
      <c r="B95" s="73"/>
      <c r="C95" s="73"/>
      <c r="D95" s="73"/>
      <c r="E95" s="73"/>
      <c r="F95" s="74"/>
      <c r="G95" s="34"/>
      <c r="P95" s="34"/>
      <c r="Y95" s="34"/>
      <c r="Z95" s="70" t="s">
        <v>126</v>
      </c>
      <c r="AA95" s="70"/>
      <c r="AB95" s="70"/>
      <c r="AC95" s="70"/>
      <c r="AD95" s="70"/>
    </row>
    <row r="96" spans="1:42" ht="58.5" thickBot="1" x14ac:dyDescent="0.4">
      <c r="A96" s="40" t="s">
        <v>17</v>
      </c>
      <c r="B96" s="40" t="s">
        <v>124</v>
      </c>
      <c r="C96" s="40">
        <v>2</v>
      </c>
      <c r="D96" s="40">
        <v>3</v>
      </c>
      <c r="E96" s="40">
        <v>4</v>
      </c>
      <c r="F96" s="40" t="s">
        <v>125</v>
      </c>
      <c r="X96" s="32" t="s">
        <v>17</v>
      </c>
      <c r="Y96" s="32" t="s">
        <v>124</v>
      </c>
      <c r="Z96" s="32">
        <v>2</v>
      </c>
      <c r="AA96" s="32">
        <v>3</v>
      </c>
      <c r="AB96" s="32">
        <v>4</v>
      </c>
      <c r="AC96" s="32" t="s">
        <v>125</v>
      </c>
      <c r="AD96" s="32" t="s">
        <v>87</v>
      </c>
    </row>
    <row r="97" spans="1:53" x14ac:dyDescent="0.35">
      <c r="A97" s="40" t="s">
        <v>76</v>
      </c>
      <c r="B97" s="46">
        <f>Y97/$AD$97</f>
        <v>0</v>
      </c>
      <c r="C97" s="46">
        <f>Z97/$AD$97</f>
        <v>0</v>
      </c>
      <c r="D97" s="46">
        <f>AA97/$AD$97</f>
        <v>0.36842105263157893</v>
      </c>
      <c r="E97" s="46">
        <f>AB97/$AD$97</f>
        <v>0.44736842105263158</v>
      </c>
      <c r="F97" s="46">
        <f>AC97/$AD$97</f>
        <v>0.18421052631578946</v>
      </c>
      <c r="X97" s="34" t="s">
        <v>76</v>
      </c>
      <c r="Y97" s="35">
        <v>0</v>
      </c>
      <c r="Z97" s="35">
        <v>0</v>
      </c>
      <c r="AA97" s="35">
        <v>14</v>
      </c>
      <c r="AB97" s="35">
        <v>17</v>
      </c>
      <c r="AC97" s="35">
        <v>7</v>
      </c>
      <c r="AD97" s="35">
        <v>38</v>
      </c>
    </row>
    <row r="98" spans="1:53" x14ac:dyDescent="0.35">
      <c r="A98" s="40" t="s">
        <v>77</v>
      </c>
      <c r="B98" s="46">
        <f>Y98/$AD$98</f>
        <v>0</v>
      </c>
      <c r="C98" s="46">
        <f>Z98/$AD$98</f>
        <v>2.1276595744680851E-2</v>
      </c>
      <c r="D98" s="46">
        <f>AA98/$AD$98</f>
        <v>0.1276595744680851</v>
      </c>
      <c r="E98" s="46">
        <f>AB98/$AD$98</f>
        <v>0.57446808510638303</v>
      </c>
      <c r="F98" s="46">
        <f>AC98/$AD$98</f>
        <v>0.27659574468085107</v>
      </c>
      <c r="X98" s="34" t="s">
        <v>77</v>
      </c>
      <c r="Y98" s="35">
        <v>0</v>
      </c>
      <c r="Z98" s="35">
        <v>1</v>
      </c>
      <c r="AA98" s="35">
        <v>6</v>
      </c>
      <c r="AB98" s="35">
        <v>27</v>
      </c>
      <c r="AC98" s="35">
        <v>13</v>
      </c>
      <c r="AD98" s="35">
        <v>47</v>
      </c>
    </row>
    <row r="99" spans="1:53" x14ac:dyDescent="0.35">
      <c r="A99" s="40" t="s">
        <v>78</v>
      </c>
      <c r="B99" s="46">
        <f>Y99/$AD$99</f>
        <v>1.9138755980861243E-2</v>
      </c>
      <c r="C99" s="46">
        <f>Z99/$AD$99</f>
        <v>4.7846889952153108E-3</v>
      </c>
      <c r="D99" s="46">
        <f>AA99/$AD$99</f>
        <v>7.1770334928229665E-2</v>
      </c>
      <c r="E99" s="46">
        <f>AB99/$AD$99</f>
        <v>0.10526315789473684</v>
      </c>
      <c r="F99" s="46">
        <f>AC99/$AD$99</f>
        <v>0.79904306220095689</v>
      </c>
      <c r="X99" s="34" t="s">
        <v>78</v>
      </c>
      <c r="Y99" s="35">
        <v>4</v>
      </c>
      <c r="Z99" s="35">
        <v>1</v>
      </c>
      <c r="AA99" s="35">
        <v>15</v>
      </c>
      <c r="AB99" s="35">
        <v>22</v>
      </c>
      <c r="AC99" s="35">
        <v>167</v>
      </c>
      <c r="AD99" s="35">
        <v>209</v>
      </c>
    </row>
    <row r="100" spans="1:53" ht="15" thickBot="1" x14ac:dyDescent="0.4">
      <c r="Y100" s="27">
        <f>SUM(Y97:Y99)/SUM(AD97:AD99)</f>
        <v>1.3605442176870748E-2</v>
      </c>
      <c r="Z100" s="27">
        <f>SUM(Z97:Z99)/SUM(AD97:AD99)</f>
        <v>6.8027210884353739E-3</v>
      </c>
      <c r="AA100" s="27">
        <f>SUM(AA97:AA99)/SUM(AD97:AD99)</f>
        <v>0.11904761904761904</v>
      </c>
      <c r="AB100" s="27">
        <f>SUM(AB97:AB99)/SUM(AD97:AD99)</f>
        <v>0.22448979591836735</v>
      </c>
      <c r="AC100" s="27">
        <f>SUM(AC97:AC99)/SUM(AD97:AD99)</f>
        <v>0.63605442176870752</v>
      </c>
    </row>
    <row r="101" spans="1:53" ht="15" customHeight="1" thickBot="1" x14ac:dyDescent="0.4">
      <c r="A101" s="80" t="s">
        <v>136</v>
      </c>
      <c r="B101" s="80"/>
      <c r="C101" s="80"/>
      <c r="D101" s="80"/>
      <c r="E101" s="80"/>
      <c r="F101" s="80"/>
      <c r="G101" s="80"/>
      <c r="H101" s="80"/>
      <c r="I101" s="80"/>
      <c r="J101" s="80"/>
      <c r="K101" s="80"/>
      <c r="Z101" s="34"/>
      <c r="AA101" s="70" t="s">
        <v>136</v>
      </c>
      <c r="AB101" s="70"/>
      <c r="AC101" s="70"/>
      <c r="AD101" s="70"/>
      <c r="AE101" s="70"/>
      <c r="AF101" s="70"/>
      <c r="AG101" s="70"/>
      <c r="AH101" s="70"/>
      <c r="AI101" s="70"/>
      <c r="AJ101" s="70"/>
      <c r="AK101" s="34"/>
    </row>
    <row r="102" spans="1:53" ht="73" thickBot="1" x14ac:dyDescent="0.4">
      <c r="A102" s="40" t="s">
        <v>17</v>
      </c>
      <c r="B102" s="40" t="s">
        <v>127</v>
      </c>
      <c r="C102" s="40" t="s">
        <v>128</v>
      </c>
      <c r="D102" s="40" t="s">
        <v>129</v>
      </c>
      <c r="E102" s="40" t="s">
        <v>115</v>
      </c>
      <c r="F102" s="40" t="s">
        <v>130</v>
      </c>
      <c r="G102" s="40" t="s">
        <v>131</v>
      </c>
      <c r="H102" s="40" t="s">
        <v>132</v>
      </c>
      <c r="I102" s="40" t="s">
        <v>133</v>
      </c>
      <c r="J102" s="40" t="s">
        <v>134</v>
      </c>
      <c r="K102" s="40" t="s">
        <v>135</v>
      </c>
      <c r="Z102" s="32" t="s">
        <v>17</v>
      </c>
      <c r="AA102" s="32" t="s">
        <v>127</v>
      </c>
      <c r="AB102" s="32" t="s">
        <v>128</v>
      </c>
      <c r="AC102" s="32" t="s">
        <v>129</v>
      </c>
      <c r="AD102" s="32" t="s">
        <v>115</v>
      </c>
      <c r="AE102" s="32" t="s">
        <v>130</v>
      </c>
      <c r="AF102" s="32" t="s">
        <v>131</v>
      </c>
      <c r="AG102" s="32" t="s">
        <v>132</v>
      </c>
      <c r="AH102" s="32" t="s">
        <v>133</v>
      </c>
      <c r="AI102" s="32" t="s">
        <v>134</v>
      </c>
      <c r="AJ102" s="32" t="s">
        <v>135</v>
      </c>
      <c r="AK102" s="32" t="s">
        <v>87</v>
      </c>
    </row>
    <row r="103" spans="1:53" x14ac:dyDescent="0.35">
      <c r="A103" s="40" t="s">
        <v>76</v>
      </c>
      <c r="B103" s="46">
        <f t="shared" ref="B103:K103" si="10">AA103/$AK$103</f>
        <v>0.26315789473684209</v>
      </c>
      <c r="C103" s="46">
        <f t="shared" si="10"/>
        <v>0.36842105263157893</v>
      </c>
      <c r="D103" s="46">
        <f t="shared" si="10"/>
        <v>7.8947368421052627E-2</v>
      </c>
      <c r="E103" s="46">
        <f t="shared" si="10"/>
        <v>5.2631578947368418E-2</v>
      </c>
      <c r="F103" s="46">
        <f t="shared" si="10"/>
        <v>0</v>
      </c>
      <c r="G103" s="46">
        <f t="shared" si="10"/>
        <v>5.2631578947368418E-2</v>
      </c>
      <c r="H103" s="46">
        <f t="shared" si="10"/>
        <v>2.6315789473684209E-2</v>
      </c>
      <c r="I103" s="46">
        <f t="shared" si="10"/>
        <v>5.2631578947368418E-2</v>
      </c>
      <c r="J103" s="46">
        <f t="shared" si="10"/>
        <v>0.10526315789473684</v>
      </c>
      <c r="K103" s="46">
        <f t="shared" si="10"/>
        <v>0</v>
      </c>
      <c r="Z103" s="34" t="s">
        <v>76</v>
      </c>
      <c r="AA103" s="35">
        <v>10</v>
      </c>
      <c r="AB103" s="35">
        <v>14</v>
      </c>
      <c r="AC103" s="35">
        <v>3</v>
      </c>
      <c r="AD103" s="35">
        <v>2</v>
      </c>
      <c r="AE103" s="35">
        <v>0</v>
      </c>
      <c r="AF103" s="35">
        <v>2</v>
      </c>
      <c r="AG103" s="35">
        <v>1</v>
      </c>
      <c r="AH103" s="35">
        <v>2</v>
      </c>
      <c r="AI103" s="35">
        <v>4</v>
      </c>
      <c r="AJ103" s="35">
        <v>0</v>
      </c>
      <c r="AK103" s="35">
        <v>38</v>
      </c>
    </row>
    <row r="104" spans="1:53" x14ac:dyDescent="0.35">
      <c r="A104" s="40" t="s">
        <v>77</v>
      </c>
      <c r="B104" s="46">
        <f t="shared" ref="B104:K104" si="11">AA104/$AK$104</f>
        <v>0.25531914893617019</v>
      </c>
      <c r="C104" s="46">
        <f t="shared" si="11"/>
        <v>0.19148936170212766</v>
      </c>
      <c r="D104" s="46">
        <f t="shared" si="11"/>
        <v>0</v>
      </c>
      <c r="E104" s="46">
        <f t="shared" si="11"/>
        <v>0.10638297872340426</v>
      </c>
      <c r="F104" s="46">
        <f t="shared" si="11"/>
        <v>2.1276595744680851E-2</v>
      </c>
      <c r="G104" s="46">
        <f t="shared" si="11"/>
        <v>0.10638297872340426</v>
      </c>
      <c r="H104" s="46">
        <f t="shared" si="11"/>
        <v>0</v>
      </c>
      <c r="I104" s="46">
        <f t="shared" si="11"/>
        <v>4.2553191489361701E-2</v>
      </c>
      <c r="J104" s="46">
        <f t="shared" si="11"/>
        <v>0.25531914893617019</v>
      </c>
      <c r="K104" s="46">
        <f t="shared" si="11"/>
        <v>2.1276595744680851E-2</v>
      </c>
      <c r="Z104" s="34" t="s">
        <v>77</v>
      </c>
      <c r="AA104" s="35">
        <v>12</v>
      </c>
      <c r="AB104" s="35">
        <v>9</v>
      </c>
      <c r="AC104" s="35">
        <v>0</v>
      </c>
      <c r="AD104" s="35">
        <v>5</v>
      </c>
      <c r="AE104" s="35">
        <v>1</v>
      </c>
      <c r="AF104" s="35">
        <v>5</v>
      </c>
      <c r="AG104" s="35">
        <v>0</v>
      </c>
      <c r="AH104" s="35">
        <v>2</v>
      </c>
      <c r="AI104" s="35">
        <v>12</v>
      </c>
      <c r="AJ104" s="35">
        <v>1</v>
      </c>
      <c r="AK104" s="35">
        <v>47</v>
      </c>
    </row>
    <row r="105" spans="1:53" x14ac:dyDescent="0.35">
      <c r="A105" s="40" t="s">
        <v>78</v>
      </c>
      <c r="B105" s="46">
        <f t="shared" ref="B105:K105" si="12">AA105/$AK$105</f>
        <v>0.12440191387559808</v>
      </c>
      <c r="C105" s="46">
        <f t="shared" si="12"/>
        <v>5.2631578947368418E-2</v>
      </c>
      <c r="D105" s="46">
        <f t="shared" si="12"/>
        <v>4.7846889952153108E-3</v>
      </c>
      <c r="E105" s="46">
        <f t="shared" si="12"/>
        <v>0.19617224880382775</v>
      </c>
      <c r="F105" s="46">
        <f t="shared" si="12"/>
        <v>4.7846889952153108E-3</v>
      </c>
      <c r="G105" s="46">
        <f t="shared" si="12"/>
        <v>5.7416267942583733E-2</v>
      </c>
      <c r="H105" s="46">
        <f t="shared" si="12"/>
        <v>0</v>
      </c>
      <c r="I105" s="46">
        <f t="shared" si="12"/>
        <v>0.12440191387559808</v>
      </c>
      <c r="J105" s="46">
        <f t="shared" si="12"/>
        <v>0.4354066985645933</v>
      </c>
      <c r="K105" s="46">
        <f t="shared" si="12"/>
        <v>0</v>
      </c>
      <c r="Z105" s="34" t="s">
        <v>78</v>
      </c>
      <c r="AA105" s="35">
        <v>26</v>
      </c>
      <c r="AB105" s="35">
        <v>11</v>
      </c>
      <c r="AC105" s="35">
        <v>1</v>
      </c>
      <c r="AD105" s="35">
        <v>41</v>
      </c>
      <c r="AE105" s="35">
        <v>1</v>
      </c>
      <c r="AF105" s="35">
        <v>12</v>
      </c>
      <c r="AG105" s="35">
        <v>0</v>
      </c>
      <c r="AH105" s="35">
        <v>26</v>
      </c>
      <c r="AI105" s="35">
        <v>91</v>
      </c>
      <c r="AJ105" s="35">
        <v>0</v>
      </c>
      <c r="AK105" s="35">
        <v>209</v>
      </c>
    </row>
    <row r="106" spans="1:53" ht="15" thickBot="1" x14ac:dyDescent="0.4"/>
    <row r="107" spans="1:53" ht="15" thickBot="1" x14ac:dyDescent="0.4">
      <c r="A107" s="72" t="s">
        <v>161</v>
      </c>
      <c r="B107" s="73"/>
      <c r="C107" s="73"/>
      <c r="D107" s="73"/>
      <c r="E107" s="73"/>
      <c r="F107" s="73"/>
      <c r="G107" s="73"/>
      <c r="H107" s="73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4"/>
      <c r="AB107" s="34"/>
      <c r="AC107" s="70" t="s">
        <v>161</v>
      </c>
      <c r="AD107" s="70"/>
      <c r="AE107" s="70"/>
      <c r="AF107" s="70"/>
      <c r="AG107" s="70"/>
      <c r="AH107" s="70"/>
      <c r="AI107" s="70"/>
      <c r="AJ107" s="70"/>
      <c r="AK107" s="70"/>
      <c r="AL107" s="70"/>
      <c r="AM107" s="70"/>
      <c r="AN107" s="70"/>
      <c r="AO107" s="70"/>
      <c r="AP107" s="70"/>
      <c r="AQ107" s="70"/>
      <c r="AR107" s="70"/>
      <c r="AS107" s="70"/>
      <c r="AT107" s="70"/>
      <c r="AU107" s="70"/>
      <c r="AV107" s="70"/>
      <c r="AW107" s="70"/>
      <c r="AX107" s="70"/>
      <c r="AY107" s="70"/>
      <c r="AZ107" s="70"/>
      <c r="BA107" s="34"/>
    </row>
    <row r="108" spans="1:53" ht="44" thickBot="1" x14ac:dyDescent="0.4">
      <c r="A108" s="40" t="s">
        <v>17</v>
      </c>
      <c r="B108" s="40" t="s">
        <v>137</v>
      </c>
      <c r="C108" s="40" t="s">
        <v>138</v>
      </c>
      <c r="D108" s="40" t="s">
        <v>139</v>
      </c>
      <c r="E108" s="40" t="s">
        <v>140</v>
      </c>
      <c r="F108" s="40" t="s">
        <v>141</v>
      </c>
      <c r="G108" s="40" t="s">
        <v>142</v>
      </c>
      <c r="H108" s="40" t="s">
        <v>143</v>
      </c>
      <c r="I108" s="40" t="s">
        <v>144</v>
      </c>
      <c r="J108" s="40" t="s">
        <v>145</v>
      </c>
      <c r="K108" s="40" t="s">
        <v>146</v>
      </c>
      <c r="L108" s="40" t="s">
        <v>147</v>
      </c>
      <c r="M108" s="40" t="s">
        <v>148</v>
      </c>
      <c r="N108" s="40" t="s">
        <v>149</v>
      </c>
      <c r="O108" s="40" t="s">
        <v>150</v>
      </c>
      <c r="P108" s="40" t="s">
        <v>151</v>
      </c>
      <c r="Q108" s="40" t="s">
        <v>152</v>
      </c>
      <c r="R108" s="40" t="s">
        <v>153</v>
      </c>
      <c r="S108" s="40" t="s">
        <v>154</v>
      </c>
      <c r="T108" s="40" t="s">
        <v>155</v>
      </c>
      <c r="U108" s="40" t="s">
        <v>156</v>
      </c>
      <c r="V108" s="40" t="s">
        <v>157</v>
      </c>
      <c r="W108" s="40" t="s">
        <v>158</v>
      </c>
      <c r="X108" s="40" t="s">
        <v>159</v>
      </c>
      <c r="Y108" s="40" t="s">
        <v>160</v>
      </c>
      <c r="AB108" s="32" t="s">
        <v>17</v>
      </c>
      <c r="AC108" s="32" t="s">
        <v>137</v>
      </c>
      <c r="AD108" s="32" t="s">
        <v>138</v>
      </c>
      <c r="AE108" s="32" t="s">
        <v>139</v>
      </c>
      <c r="AF108" s="32" t="s">
        <v>140</v>
      </c>
      <c r="AG108" s="32" t="s">
        <v>141</v>
      </c>
      <c r="AH108" s="32" t="s">
        <v>142</v>
      </c>
      <c r="AI108" s="32" t="s">
        <v>143</v>
      </c>
      <c r="AJ108" s="32" t="s">
        <v>144</v>
      </c>
      <c r="AK108" s="32" t="s">
        <v>145</v>
      </c>
      <c r="AL108" s="32" t="s">
        <v>146</v>
      </c>
      <c r="AM108" s="32" t="s">
        <v>147</v>
      </c>
      <c r="AN108" s="32" t="s">
        <v>148</v>
      </c>
      <c r="AO108" s="32" t="s">
        <v>149</v>
      </c>
      <c r="AP108" s="32" t="s">
        <v>150</v>
      </c>
      <c r="AQ108" s="32" t="s">
        <v>151</v>
      </c>
      <c r="AR108" s="32" t="s">
        <v>152</v>
      </c>
      <c r="AS108" s="32" t="s">
        <v>153</v>
      </c>
      <c r="AT108" s="32" t="s">
        <v>154</v>
      </c>
      <c r="AU108" s="32" t="s">
        <v>155</v>
      </c>
      <c r="AV108" s="32" t="s">
        <v>156</v>
      </c>
      <c r="AW108" s="32" t="s">
        <v>157</v>
      </c>
      <c r="AX108" s="32" t="s">
        <v>158</v>
      </c>
      <c r="AY108" s="32" t="s">
        <v>159</v>
      </c>
      <c r="AZ108" s="32" t="s">
        <v>160</v>
      </c>
      <c r="BA108" s="32" t="s">
        <v>87</v>
      </c>
    </row>
    <row r="109" spans="1:53" x14ac:dyDescent="0.35">
      <c r="A109" s="40" t="s">
        <v>76</v>
      </c>
      <c r="B109" s="46">
        <f t="shared" ref="B109:Y109" si="13">AC109/$BA$109</f>
        <v>2.6315789473684209E-2</v>
      </c>
      <c r="C109" s="46">
        <f t="shared" si="13"/>
        <v>0</v>
      </c>
      <c r="D109" s="46">
        <f t="shared" si="13"/>
        <v>0</v>
      </c>
      <c r="E109" s="46">
        <f t="shared" si="13"/>
        <v>0.18421052631578946</v>
      </c>
      <c r="F109" s="46">
        <f t="shared" si="13"/>
        <v>2.6315789473684209E-2</v>
      </c>
      <c r="G109" s="46">
        <f t="shared" si="13"/>
        <v>0.10526315789473684</v>
      </c>
      <c r="H109" s="46">
        <f t="shared" si="13"/>
        <v>0</v>
      </c>
      <c r="I109" s="46">
        <f t="shared" si="13"/>
        <v>7.8947368421052627E-2</v>
      </c>
      <c r="J109" s="46">
        <f t="shared" si="13"/>
        <v>7.8947368421052627E-2</v>
      </c>
      <c r="K109" s="46">
        <f t="shared" si="13"/>
        <v>0</v>
      </c>
      <c r="L109" s="46">
        <f t="shared" si="13"/>
        <v>7.8947368421052627E-2</v>
      </c>
      <c r="M109" s="46">
        <f t="shared" si="13"/>
        <v>5.2631578947368418E-2</v>
      </c>
      <c r="N109" s="46">
        <f t="shared" si="13"/>
        <v>0</v>
      </c>
      <c r="O109" s="46">
        <f t="shared" si="13"/>
        <v>0</v>
      </c>
      <c r="P109" s="46">
        <f t="shared" si="13"/>
        <v>5.2631578947368418E-2</v>
      </c>
      <c r="Q109" s="46">
        <f t="shared" si="13"/>
        <v>2.6315789473684209E-2</v>
      </c>
      <c r="R109" s="46">
        <f t="shared" si="13"/>
        <v>0</v>
      </c>
      <c r="S109" s="46">
        <f t="shared" si="13"/>
        <v>0</v>
      </c>
      <c r="T109" s="46">
        <f t="shared" si="13"/>
        <v>0.18421052631578946</v>
      </c>
      <c r="U109" s="46">
        <f t="shared" si="13"/>
        <v>0.10526315789473684</v>
      </c>
      <c r="V109" s="46">
        <f t="shared" si="13"/>
        <v>0</v>
      </c>
      <c r="W109" s="46">
        <f t="shared" si="13"/>
        <v>0</v>
      </c>
      <c r="X109" s="46">
        <f t="shared" si="13"/>
        <v>0</v>
      </c>
      <c r="Y109" s="46">
        <f t="shared" si="13"/>
        <v>0</v>
      </c>
      <c r="AB109" s="34" t="s">
        <v>76</v>
      </c>
      <c r="AC109" s="35">
        <v>1</v>
      </c>
      <c r="AD109" s="35">
        <v>0</v>
      </c>
      <c r="AE109" s="35">
        <v>0</v>
      </c>
      <c r="AF109" s="35">
        <v>7</v>
      </c>
      <c r="AG109" s="35">
        <v>1</v>
      </c>
      <c r="AH109" s="35">
        <v>4</v>
      </c>
      <c r="AI109" s="35">
        <v>0</v>
      </c>
      <c r="AJ109" s="35">
        <v>3</v>
      </c>
      <c r="AK109" s="35">
        <v>3</v>
      </c>
      <c r="AL109" s="35">
        <v>0</v>
      </c>
      <c r="AM109" s="35">
        <v>3</v>
      </c>
      <c r="AN109" s="35">
        <v>2</v>
      </c>
      <c r="AO109" s="35">
        <v>0</v>
      </c>
      <c r="AP109" s="35">
        <v>0</v>
      </c>
      <c r="AQ109" s="35">
        <v>2</v>
      </c>
      <c r="AR109" s="35">
        <v>1</v>
      </c>
      <c r="AS109" s="35">
        <v>0</v>
      </c>
      <c r="AT109" s="35">
        <v>0</v>
      </c>
      <c r="AU109" s="35">
        <v>7</v>
      </c>
      <c r="AV109" s="35">
        <v>4</v>
      </c>
      <c r="AW109" s="35">
        <v>0</v>
      </c>
      <c r="AX109" s="35">
        <v>0</v>
      </c>
      <c r="AY109" s="35">
        <v>0</v>
      </c>
      <c r="AZ109" s="35">
        <v>0</v>
      </c>
      <c r="BA109" s="35">
        <v>38</v>
      </c>
    </row>
    <row r="110" spans="1:53" x14ac:dyDescent="0.35">
      <c r="A110" s="40" t="s">
        <v>77</v>
      </c>
      <c r="B110" s="46">
        <f t="shared" ref="B110:Y110" si="14">AC110/$BA$110</f>
        <v>0</v>
      </c>
      <c r="C110" s="46">
        <f t="shared" si="14"/>
        <v>2.1276595744680851E-2</v>
      </c>
      <c r="D110" s="46">
        <f t="shared" si="14"/>
        <v>2.1276595744680851E-2</v>
      </c>
      <c r="E110" s="46">
        <f t="shared" si="14"/>
        <v>0.14893617021276595</v>
      </c>
      <c r="F110" s="46">
        <f t="shared" si="14"/>
        <v>0.10638297872340426</v>
      </c>
      <c r="G110" s="46">
        <f t="shared" si="14"/>
        <v>0.1276595744680851</v>
      </c>
      <c r="H110" s="46">
        <f t="shared" si="14"/>
        <v>0</v>
      </c>
      <c r="I110" s="46">
        <f t="shared" si="14"/>
        <v>4.2553191489361701E-2</v>
      </c>
      <c r="J110" s="46">
        <f t="shared" si="14"/>
        <v>2.1276595744680851E-2</v>
      </c>
      <c r="K110" s="46">
        <f t="shared" si="14"/>
        <v>0</v>
      </c>
      <c r="L110" s="46">
        <f t="shared" si="14"/>
        <v>4.2553191489361701E-2</v>
      </c>
      <c r="M110" s="46">
        <f t="shared" si="14"/>
        <v>2.1276595744680851E-2</v>
      </c>
      <c r="N110" s="46">
        <f t="shared" si="14"/>
        <v>0</v>
      </c>
      <c r="O110" s="46">
        <f t="shared" si="14"/>
        <v>2.1276595744680851E-2</v>
      </c>
      <c r="P110" s="46">
        <f t="shared" si="14"/>
        <v>0.1276595744680851</v>
      </c>
      <c r="Q110" s="46">
        <f t="shared" si="14"/>
        <v>2.1276595744680851E-2</v>
      </c>
      <c r="R110" s="46">
        <f t="shared" si="14"/>
        <v>0</v>
      </c>
      <c r="S110" s="46">
        <f t="shared" si="14"/>
        <v>0</v>
      </c>
      <c r="T110" s="46">
        <f t="shared" si="14"/>
        <v>8.5106382978723402E-2</v>
      </c>
      <c r="U110" s="46">
        <f t="shared" si="14"/>
        <v>6.3829787234042548E-2</v>
      </c>
      <c r="V110" s="46">
        <f t="shared" si="14"/>
        <v>2.1276595744680851E-2</v>
      </c>
      <c r="W110" s="46">
        <f t="shared" si="14"/>
        <v>0</v>
      </c>
      <c r="X110" s="46">
        <f t="shared" si="14"/>
        <v>4.2553191489361701E-2</v>
      </c>
      <c r="Y110" s="46">
        <f t="shared" si="14"/>
        <v>6.3829787234042548E-2</v>
      </c>
      <c r="AB110" s="34" t="s">
        <v>77</v>
      </c>
      <c r="AC110" s="35">
        <v>0</v>
      </c>
      <c r="AD110" s="35">
        <v>1</v>
      </c>
      <c r="AE110" s="35">
        <v>1</v>
      </c>
      <c r="AF110" s="35">
        <v>7</v>
      </c>
      <c r="AG110" s="35">
        <v>5</v>
      </c>
      <c r="AH110" s="35">
        <v>6</v>
      </c>
      <c r="AI110" s="35">
        <v>0</v>
      </c>
      <c r="AJ110" s="35">
        <v>2</v>
      </c>
      <c r="AK110" s="35">
        <v>1</v>
      </c>
      <c r="AL110" s="35">
        <v>0</v>
      </c>
      <c r="AM110" s="35">
        <v>2</v>
      </c>
      <c r="AN110" s="35">
        <v>1</v>
      </c>
      <c r="AO110" s="35">
        <v>0</v>
      </c>
      <c r="AP110" s="35">
        <v>1</v>
      </c>
      <c r="AQ110" s="35">
        <v>6</v>
      </c>
      <c r="AR110" s="35">
        <v>1</v>
      </c>
      <c r="AS110" s="35">
        <v>0</v>
      </c>
      <c r="AT110" s="35">
        <v>0</v>
      </c>
      <c r="AU110" s="35">
        <v>4</v>
      </c>
      <c r="AV110" s="35">
        <v>3</v>
      </c>
      <c r="AW110" s="35">
        <v>1</v>
      </c>
      <c r="AX110" s="35">
        <v>0</v>
      </c>
      <c r="AY110" s="35">
        <v>2</v>
      </c>
      <c r="AZ110" s="35">
        <v>3</v>
      </c>
      <c r="BA110" s="35">
        <v>47</v>
      </c>
    </row>
    <row r="111" spans="1:53" x14ac:dyDescent="0.35">
      <c r="A111" s="40" t="s">
        <v>78</v>
      </c>
      <c r="B111" s="46">
        <f t="shared" ref="B111:Y111" si="15">AC111/$BA$111</f>
        <v>9.5693779904306216E-3</v>
      </c>
      <c r="C111" s="46">
        <f t="shared" si="15"/>
        <v>2.8708133971291867E-2</v>
      </c>
      <c r="D111" s="46">
        <f t="shared" si="15"/>
        <v>9.5693779904306216E-3</v>
      </c>
      <c r="E111" s="46">
        <f t="shared" si="15"/>
        <v>0.1674641148325359</v>
      </c>
      <c r="F111" s="46">
        <f t="shared" si="15"/>
        <v>8.1339712918660281E-2</v>
      </c>
      <c r="G111" s="46">
        <f t="shared" si="15"/>
        <v>0.17224880382775121</v>
      </c>
      <c r="H111" s="46">
        <f t="shared" si="15"/>
        <v>4.7846889952153108E-3</v>
      </c>
      <c r="I111" s="46">
        <f t="shared" si="15"/>
        <v>3.3492822966507178E-2</v>
      </c>
      <c r="J111" s="46">
        <f t="shared" si="15"/>
        <v>4.7846889952153108E-3</v>
      </c>
      <c r="K111" s="46">
        <f t="shared" si="15"/>
        <v>9.5693779904306216E-3</v>
      </c>
      <c r="L111" s="46">
        <f t="shared" si="15"/>
        <v>4.3062200956937802E-2</v>
      </c>
      <c r="M111" s="46">
        <f t="shared" si="15"/>
        <v>9.5693779904306216E-3</v>
      </c>
      <c r="N111" s="46">
        <f t="shared" si="15"/>
        <v>1.4354066985645933E-2</v>
      </c>
      <c r="O111" s="46">
        <f t="shared" si="15"/>
        <v>4.7846889952153108E-3</v>
      </c>
      <c r="P111" s="46">
        <f t="shared" si="15"/>
        <v>0.11483253588516747</v>
      </c>
      <c r="Q111" s="46">
        <f t="shared" si="15"/>
        <v>0</v>
      </c>
      <c r="R111" s="46">
        <f t="shared" si="15"/>
        <v>9.5693779904306216E-3</v>
      </c>
      <c r="S111" s="46">
        <f t="shared" si="15"/>
        <v>9.5693779904306216E-3</v>
      </c>
      <c r="T111" s="46">
        <f t="shared" si="15"/>
        <v>0.1674641148325359</v>
      </c>
      <c r="U111" s="46">
        <f t="shared" si="15"/>
        <v>3.8277511961722487E-2</v>
      </c>
      <c r="V111" s="46">
        <f t="shared" si="15"/>
        <v>1.4354066985645933E-2</v>
      </c>
      <c r="W111" s="46">
        <f t="shared" si="15"/>
        <v>4.7846889952153108E-3</v>
      </c>
      <c r="X111" s="46">
        <f t="shared" si="15"/>
        <v>4.7846889952153108E-3</v>
      </c>
      <c r="Y111" s="46">
        <f t="shared" si="15"/>
        <v>4.3062200956937802E-2</v>
      </c>
      <c r="AB111" s="34" t="s">
        <v>78</v>
      </c>
      <c r="AC111" s="35">
        <v>2</v>
      </c>
      <c r="AD111" s="35">
        <v>6</v>
      </c>
      <c r="AE111" s="35">
        <v>2</v>
      </c>
      <c r="AF111" s="35">
        <v>35</v>
      </c>
      <c r="AG111" s="35">
        <v>17</v>
      </c>
      <c r="AH111" s="35">
        <v>36</v>
      </c>
      <c r="AI111" s="35">
        <v>1</v>
      </c>
      <c r="AJ111" s="35">
        <v>7</v>
      </c>
      <c r="AK111" s="35">
        <v>1</v>
      </c>
      <c r="AL111" s="35">
        <v>2</v>
      </c>
      <c r="AM111" s="35">
        <v>9</v>
      </c>
      <c r="AN111" s="35">
        <v>2</v>
      </c>
      <c r="AO111" s="35">
        <v>3</v>
      </c>
      <c r="AP111" s="35">
        <v>1</v>
      </c>
      <c r="AQ111" s="35">
        <v>24</v>
      </c>
      <c r="AR111" s="35">
        <v>0</v>
      </c>
      <c r="AS111" s="35">
        <v>2</v>
      </c>
      <c r="AT111" s="35">
        <v>2</v>
      </c>
      <c r="AU111" s="35">
        <v>35</v>
      </c>
      <c r="AV111" s="35">
        <v>8</v>
      </c>
      <c r="AW111" s="35">
        <v>3</v>
      </c>
      <c r="AX111" s="35">
        <v>1</v>
      </c>
      <c r="AY111" s="35">
        <v>1</v>
      </c>
      <c r="AZ111" s="35">
        <v>9</v>
      </c>
      <c r="BA111" s="35">
        <v>209</v>
      </c>
    </row>
    <row r="116" spans="1:9" ht="46" customHeight="1" x14ac:dyDescent="0.35">
      <c r="A116" s="81" t="s">
        <v>53</v>
      </c>
      <c r="B116" s="52" t="s">
        <v>167</v>
      </c>
      <c r="C116" s="52" t="s">
        <v>167</v>
      </c>
      <c r="D116" s="75" t="s">
        <v>170</v>
      </c>
      <c r="E116" s="75" t="s">
        <v>171</v>
      </c>
      <c r="F116" s="75" t="s">
        <v>172</v>
      </c>
      <c r="G116" s="75" t="s">
        <v>173</v>
      </c>
      <c r="H116" s="75" t="s">
        <v>174</v>
      </c>
      <c r="I116" s="75" t="s">
        <v>175</v>
      </c>
    </row>
    <row r="117" spans="1:9" ht="46" x14ac:dyDescent="0.35">
      <c r="A117" s="82"/>
      <c r="B117" s="53" t="s">
        <v>168</v>
      </c>
      <c r="C117" s="53" t="s">
        <v>169</v>
      </c>
      <c r="D117" s="76"/>
      <c r="E117" s="76"/>
      <c r="F117" s="76"/>
      <c r="G117" s="76"/>
      <c r="H117" s="76"/>
      <c r="I117" s="76"/>
    </row>
    <row r="118" spans="1:9" ht="23" x14ac:dyDescent="0.35">
      <c r="A118" s="54" t="s">
        <v>76</v>
      </c>
      <c r="B118" s="55">
        <v>168</v>
      </c>
      <c r="C118" s="55">
        <v>289</v>
      </c>
      <c r="D118" s="55">
        <v>418</v>
      </c>
      <c r="E118" s="55">
        <v>525</v>
      </c>
      <c r="F118" s="55">
        <v>2196</v>
      </c>
      <c r="G118" s="55">
        <v>2876</v>
      </c>
      <c r="H118" s="55">
        <f>C118-E118</f>
        <v>-236</v>
      </c>
      <c r="I118" s="56" t="s">
        <v>176</v>
      </c>
    </row>
    <row r="119" spans="1:9" ht="23" x14ac:dyDescent="0.35">
      <c r="A119" s="54" t="s">
        <v>77</v>
      </c>
      <c r="B119" s="55">
        <v>157</v>
      </c>
      <c r="C119" s="55">
        <v>287</v>
      </c>
      <c r="D119" s="55">
        <v>441</v>
      </c>
      <c r="E119" s="55">
        <v>614</v>
      </c>
      <c r="F119" s="55">
        <v>1651</v>
      </c>
      <c r="G119" s="55">
        <v>3022</v>
      </c>
      <c r="H119" s="55">
        <f t="shared" ref="H119:H120" si="16">C119-E119</f>
        <v>-327</v>
      </c>
      <c r="I119" s="56" t="s">
        <v>177</v>
      </c>
    </row>
    <row r="120" spans="1:9" ht="23" x14ac:dyDescent="0.35">
      <c r="A120" s="54" t="s">
        <v>78</v>
      </c>
      <c r="B120" s="55">
        <v>160</v>
      </c>
      <c r="C120" s="55">
        <v>347</v>
      </c>
      <c r="D120" s="55">
        <v>579</v>
      </c>
      <c r="E120" s="55">
        <v>770</v>
      </c>
      <c r="F120" s="55">
        <v>2596</v>
      </c>
      <c r="G120" s="55">
        <v>3543</v>
      </c>
      <c r="H120" s="55">
        <f t="shared" si="16"/>
        <v>-423</v>
      </c>
      <c r="I120" s="56" t="s">
        <v>178</v>
      </c>
    </row>
    <row r="126" spans="1:9" x14ac:dyDescent="0.35">
      <c r="A126" s="95" t="s">
        <v>188</v>
      </c>
      <c r="B126" s="95"/>
      <c r="C126" s="95"/>
      <c r="D126" s="95"/>
      <c r="E126" s="95"/>
      <c r="F126" s="95"/>
      <c r="G126" s="95"/>
    </row>
    <row r="127" spans="1:9" x14ac:dyDescent="0.35">
      <c r="A127" s="90"/>
      <c r="B127" s="96" t="s">
        <v>189</v>
      </c>
      <c r="C127" s="96"/>
      <c r="D127" s="96"/>
      <c r="E127" s="96"/>
      <c r="F127" s="96"/>
      <c r="G127" s="90"/>
    </row>
    <row r="128" spans="1:9" x14ac:dyDescent="0.35">
      <c r="A128" s="90" t="s">
        <v>17</v>
      </c>
      <c r="G128" s="90" t="s">
        <v>87</v>
      </c>
    </row>
    <row r="129" spans="1:7" x14ac:dyDescent="0.35">
      <c r="A129" s="91">
        <v>1</v>
      </c>
      <c r="B129" s="92">
        <v>4</v>
      </c>
      <c r="C129" s="92">
        <v>11</v>
      </c>
      <c r="D129" s="92">
        <v>16</v>
      </c>
      <c r="E129" s="92">
        <v>7</v>
      </c>
      <c r="F129" s="92">
        <v>0</v>
      </c>
      <c r="G129" s="92">
        <v>38</v>
      </c>
    </row>
    <row r="130" spans="1:7" x14ac:dyDescent="0.35">
      <c r="A130" s="93">
        <v>2</v>
      </c>
      <c r="B130" s="94">
        <v>1</v>
      </c>
      <c r="C130" s="94">
        <v>18</v>
      </c>
      <c r="D130" s="94">
        <v>22</v>
      </c>
      <c r="E130" s="94">
        <v>6</v>
      </c>
      <c r="F130" s="94">
        <v>0</v>
      </c>
      <c r="G130" s="94">
        <v>47</v>
      </c>
    </row>
    <row r="131" spans="1:7" x14ac:dyDescent="0.35">
      <c r="A131" s="91">
        <v>3</v>
      </c>
      <c r="B131" s="92">
        <v>12</v>
      </c>
      <c r="C131" s="92">
        <v>98</v>
      </c>
      <c r="D131" s="92">
        <v>58</v>
      </c>
      <c r="E131" s="92">
        <v>37</v>
      </c>
      <c r="F131" s="92">
        <v>4</v>
      </c>
      <c r="G131" s="92">
        <v>209</v>
      </c>
    </row>
    <row r="132" spans="1:7" x14ac:dyDescent="0.35">
      <c r="A132" s="93" t="s">
        <v>87</v>
      </c>
      <c r="B132" s="94">
        <v>17</v>
      </c>
      <c r="C132" s="94">
        <v>127</v>
      </c>
      <c r="D132" s="94">
        <v>96</v>
      </c>
      <c r="E132" s="94">
        <v>50</v>
      </c>
      <c r="F132" s="94">
        <v>4</v>
      </c>
      <c r="G132" s="94">
        <v>294</v>
      </c>
    </row>
    <row r="133" spans="1:7" x14ac:dyDescent="0.35">
      <c r="A133" s="97"/>
      <c r="B133" s="97"/>
      <c r="C133" s="97"/>
      <c r="D133" s="97"/>
      <c r="E133" s="97"/>
      <c r="F133" s="97"/>
      <c r="G133" s="97"/>
    </row>
    <row r="134" spans="1:7" x14ac:dyDescent="0.35">
      <c r="A134" s="98" t="s">
        <v>190</v>
      </c>
      <c r="B134" s="98"/>
      <c r="C134" s="98"/>
      <c r="D134" s="98"/>
      <c r="E134" s="98"/>
      <c r="F134" s="98"/>
      <c r="G134" s="98"/>
    </row>
    <row r="136" spans="1:7" x14ac:dyDescent="0.35">
      <c r="A136" s="99" t="s">
        <v>195</v>
      </c>
      <c r="B136" s="99"/>
      <c r="C136" s="99"/>
      <c r="D136" s="99"/>
      <c r="E136" s="99"/>
      <c r="F136" s="99"/>
    </row>
    <row r="137" spans="1:7" ht="30.5" x14ac:dyDescent="0.35">
      <c r="A137" s="100" t="s">
        <v>191</v>
      </c>
      <c r="B137" s="90" t="s">
        <v>25</v>
      </c>
      <c r="C137" s="90" t="s">
        <v>26</v>
      </c>
      <c r="D137" s="90" t="s">
        <v>27</v>
      </c>
      <c r="E137" s="90" t="s">
        <v>28</v>
      </c>
      <c r="F137" s="90" t="s">
        <v>29</v>
      </c>
    </row>
    <row r="138" spans="1:7" ht="61" x14ac:dyDescent="0.35">
      <c r="A138" s="100" t="s">
        <v>192</v>
      </c>
      <c r="B138" s="27">
        <f>B129/$G$129</f>
        <v>0.10526315789473684</v>
      </c>
      <c r="C138" s="27">
        <f t="shared" ref="C138:F138" si="17">C129/$G$129</f>
        <v>0.28947368421052633</v>
      </c>
      <c r="D138" s="27">
        <f t="shared" si="17"/>
        <v>0.42105263157894735</v>
      </c>
      <c r="E138" s="27">
        <f t="shared" si="17"/>
        <v>0.18421052631578946</v>
      </c>
      <c r="F138" s="27">
        <f t="shared" si="17"/>
        <v>0</v>
      </c>
    </row>
    <row r="139" spans="1:7" ht="61" x14ac:dyDescent="0.35">
      <c r="A139" s="100" t="s">
        <v>193</v>
      </c>
      <c r="B139" s="27">
        <f>B130/$G$130</f>
        <v>2.1276595744680851E-2</v>
      </c>
      <c r="C139" s="27">
        <f>C130/$G$130</f>
        <v>0.38297872340425532</v>
      </c>
      <c r="D139" s="27">
        <f t="shared" ref="D139:F139" si="18">D130/$G$130</f>
        <v>0.46808510638297873</v>
      </c>
      <c r="E139" s="27">
        <f t="shared" si="18"/>
        <v>0.1276595744680851</v>
      </c>
      <c r="F139" s="27">
        <f t="shared" si="18"/>
        <v>0</v>
      </c>
    </row>
    <row r="140" spans="1:7" ht="61" x14ac:dyDescent="0.35">
      <c r="A140" s="100" t="s">
        <v>194</v>
      </c>
      <c r="B140" s="27">
        <f>B131/$G$131</f>
        <v>5.7416267942583733E-2</v>
      </c>
      <c r="C140" s="27">
        <f t="shared" ref="C140:F140" si="19">C131/$G$131</f>
        <v>0.46889952153110048</v>
      </c>
      <c r="D140" s="27">
        <f t="shared" si="19"/>
        <v>0.27751196172248804</v>
      </c>
      <c r="E140" s="27">
        <f t="shared" si="19"/>
        <v>0.17703349282296652</v>
      </c>
      <c r="F140" s="27">
        <f t="shared" si="19"/>
        <v>1.9138755980861243E-2</v>
      </c>
    </row>
    <row r="141" spans="1:7" ht="30.5" x14ac:dyDescent="0.35">
      <c r="A141" s="101" t="s">
        <v>87</v>
      </c>
      <c r="B141" s="27">
        <f>B132/$G$132</f>
        <v>5.7823129251700682E-2</v>
      </c>
      <c r="C141" s="27">
        <f t="shared" ref="C141:F141" si="20">C132/$G$132</f>
        <v>0.43197278911564624</v>
      </c>
      <c r="D141" s="27">
        <f t="shared" si="20"/>
        <v>0.32653061224489793</v>
      </c>
      <c r="E141" s="27">
        <f t="shared" si="20"/>
        <v>0.17006802721088435</v>
      </c>
      <c r="F141" s="27">
        <f t="shared" si="20"/>
        <v>1.3605442176870748E-2</v>
      </c>
    </row>
    <row r="146" spans="1:10" x14ac:dyDescent="0.35">
      <c r="A146" s="95" t="s">
        <v>188</v>
      </c>
      <c r="B146" s="95"/>
      <c r="C146" s="95"/>
      <c r="D146" s="95"/>
      <c r="E146" s="95"/>
      <c r="F146" s="95"/>
      <c r="G146" s="95"/>
      <c r="H146" s="95"/>
      <c r="I146" s="95"/>
      <c r="J146" s="95"/>
    </row>
    <row r="147" spans="1:10" x14ac:dyDescent="0.35">
      <c r="A147" s="90"/>
      <c r="B147" s="96" t="s">
        <v>196</v>
      </c>
      <c r="C147" s="96"/>
      <c r="D147" s="96"/>
      <c r="E147" s="96"/>
      <c r="F147" s="96"/>
      <c r="G147" s="96"/>
      <c r="H147" s="96"/>
      <c r="I147" s="96"/>
      <c r="J147" s="90"/>
    </row>
    <row r="148" spans="1:10" x14ac:dyDescent="0.35">
      <c r="A148" s="90" t="s">
        <v>17</v>
      </c>
    </row>
    <row r="149" spans="1:10" x14ac:dyDescent="0.35">
      <c r="A149" s="91">
        <v>1</v>
      </c>
    </row>
    <row r="150" spans="1:10" x14ac:dyDescent="0.35">
      <c r="A150" s="93">
        <v>2</v>
      </c>
    </row>
    <row r="151" spans="1:10" x14ac:dyDescent="0.35">
      <c r="A151" s="91">
        <v>3</v>
      </c>
    </row>
    <row r="152" spans="1:10" x14ac:dyDescent="0.35">
      <c r="A152" s="93" t="s">
        <v>87</v>
      </c>
    </row>
    <row r="153" spans="1:10" x14ac:dyDescent="0.35">
      <c r="A153" s="97"/>
      <c r="B153" s="97"/>
      <c r="C153" s="97"/>
      <c r="D153" s="97"/>
      <c r="E153" s="97"/>
      <c r="F153" s="97"/>
      <c r="G153" s="97"/>
      <c r="H153" s="97"/>
      <c r="I153" s="97"/>
      <c r="J153" s="97"/>
    </row>
    <row r="154" spans="1:10" x14ac:dyDescent="0.35">
      <c r="A154" s="98" t="s">
        <v>190</v>
      </c>
      <c r="B154" s="98"/>
      <c r="C154" s="98"/>
      <c r="D154" s="98"/>
      <c r="E154" s="98"/>
      <c r="F154" s="98"/>
      <c r="G154" s="98"/>
      <c r="H154" s="98"/>
      <c r="I154" s="98"/>
      <c r="J154" s="98"/>
    </row>
    <row r="155" spans="1:10" x14ac:dyDescent="0.35">
      <c r="A155" s="99" t="s">
        <v>201</v>
      </c>
      <c r="B155" s="99"/>
      <c r="C155" s="99"/>
      <c r="D155" s="99"/>
      <c r="E155" s="99"/>
      <c r="F155" s="99"/>
      <c r="G155" s="99"/>
      <c r="H155" s="99"/>
      <c r="I155" s="99"/>
    </row>
    <row r="156" spans="1:10" ht="30.5" x14ac:dyDescent="0.35">
      <c r="A156" s="100" t="s">
        <v>191</v>
      </c>
      <c r="B156" s="90" t="s">
        <v>200</v>
      </c>
      <c r="C156" s="90" t="s">
        <v>199</v>
      </c>
      <c r="D156" s="90" t="s">
        <v>198</v>
      </c>
      <c r="E156" s="90" t="s">
        <v>197</v>
      </c>
      <c r="F156" s="90" t="s">
        <v>34</v>
      </c>
      <c r="G156" s="90" t="s">
        <v>33</v>
      </c>
      <c r="H156" s="90" t="s">
        <v>32</v>
      </c>
      <c r="I156" s="90" t="s">
        <v>35</v>
      </c>
      <c r="J156" s="90" t="s">
        <v>87</v>
      </c>
    </row>
    <row r="157" spans="1:10" ht="61" x14ac:dyDescent="0.35">
      <c r="A157" s="100" t="s">
        <v>192</v>
      </c>
      <c r="B157" s="92">
        <v>0</v>
      </c>
      <c r="C157" s="92">
        <v>0</v>
      </c>
      <c r="D157" s="92">
        <v>0</v>
      </c>
      <c r="E157" s="92">
        <v>1</v>
      </c>
      <c r="F157" s="92">
        <v>14</v>
      </c>
      <c r="G157" s="92">
        <v>21</v>
      </c>
      <c r="H157" s="92">
        <v>0</v>
      </c>
      <c r="I157" s="92">
        <v>2</v>
      </c>
      <c r="J157" s="92">
        <v>38</v>
      </c>
    </row>
    <row r="158" spans="1:10" ht="61" x14ac:dyDescent="0.35">
      <c r="A158" s="100" t="s">
        <v>193</v>
      </c>
      <c r="B158" s="94">
        <v>0</v>
      </c>
      <c r="C158" s="94">
        <v>0</v>
      </c>
      <c r="D158" s="94">
        <v>0</v>
      </c>
      <c r="E158" s="94">
        <v>3</v>
      </c>
      <c r="F158" s="94">
        <v>26</v>
      </c>
      <c r="G158" s="94">
        <v>18</v>
      </c>
      <c r="H158" s="94">
        <v>0</v>
      </c>
      <c r="I158" s="94">
        <v>0</v>
      </c>
      <c r="J158" s="94">
        <v>47</v>
      </c>
    </row>
    <row r="159" spans="1:10" ht="61" x14ac:dyDescent="0.35">
      <c r="A159" s="100" t="s">
        <v>194</v>
      </c>
      <c r="B159" s="92">
        <v>1</v>
      </c>
      <c r="C159" s="92">
        <v>6</v>
      </c>
      <c r="D159" s="92">
        <v>18</v>
      </c>
      <c r="E159" s="92">
        <v>34</v>
      </c>
      <c r="F159" s="92">
        <v>50</v>
      </c>
      <c r="G159" s="92">
        <v>49</v>
      </c>
      <c r="H159" s="92">
        <v>5</v>
      </c>
      <c r="I159" s="92">
        <v>46</v>
      </c>
      <c r="J159" s="92">
        <v>209</v>
      </c>
    </row>
    <row r="160" spans="1:10" ht="30.5" x14ac:dyDescent="0.35">
      <c r="A160" s="101" t="s">
        <v>87</v>
      </c>
      <c r="B160" s="94">
        <v>1</v>
      </c>
      <c r="C160" s="94">
        <v>6</v>
      </c>
      <c r="D160" s="94">
        <v>18</v>
      </c>
      <c r="E160" s="94">
        <v>38</v>
      </c>
      <c r="F160" s="94">
        <v>90</v>
      </c>
      <c r="G160" s="94">
        <v>88</v>
      </c>
      <c r="H160" s="94">
        <v>5</v>
      </c>
      <c r="I160" s="94">
        <v>48</v>
      </c>
      <c r="J160" s="94">
        <v>294</v>
      </c>
    </row>
    <row r="162" spans="1:9" x14ac:dyDescent="0.35">
      <c r="A162" s="99" t="s">
        <v>201</v>
      </c>
      <c r="B162" s="99"/>
      <c r="C162" s="99"/>
      <c r="D162" s="99"/>
      <c r="E162" s="99"/>
      <c r="F162" s="99"/>
      <c r="G162" s="99"/>
      <c r="H162" s="99"/>
      <c r="I162" s="99"/>
    </row>
    <row r="163" spans="1:9" ht="30.5" x14ac:dyDescent="0.35">
      <c r="A163" s="100" t="s">
        <v>191</v>
      </c>
      <c r="B163" s="90" t="s">
        <v>199</v>
      </c>
      <c r="C163" s="90" t="s">
        <v>198</v>
      </c>
      <c r="D163" s="90" t="s">
        <v>197</v>
      </c>
      <c r="E163" s="90" t="s">
        <v>34</v>
      </c>
      <c r="F163" s="90" t="s">
        <v>33</v>
      </c>
      <c r="G163" s="90" t="s">
        <v>32</v>
      </c>
      <c r="H163" s="90" t="s">
        <v>35</v>
      </c>
    </row>
    <row r="164" spans="1:9" ht="61" x14ac:dyDescent="0.35">
      <c r="A164" s="100" t="s">
        <v>192</v>
      </c>
      <c r="B164" s="102">
        <f t="shared" ref="B164:H164" si="21">C157/$J$157</f>
        <v>0</v>
      </c>
      <c r="C164" s="102">
        <f t="shared" si="21"/>
        <v>0</v>
      </c>
      <c r="D164" s="102">
        <f t="shared" si="21"/>
        <v>2.6315789473684209E-2</v>
      </c>
      <c r="E164" s="102">
        <f t="shared" si="21"/>
        <v>0.36842105263157893</v>
      </c>
      <c r="F164" s="102">
        <f t="shared" si="21"/>
        <v>0.55263157894736847</v>
      </c>
      <c r="G164" s="102">
        <f t="shared" si="21"/>
        <v>0</v>
      </c>
      <c r="H164" s="102">
        <f t="shared" si="21"/>
        <v>5.2631578947368418E-2</v>
      </c>
    </row>
    <row r="165" spans="1:9" ht="61" x14ac:dyDescent="0.35">
      <c r="A165" s="100" t="s">
        <v>193</v>
      </c>
      <c r="B165" s="102">
        <f>C158/$J$158</f>
        <v>0</v>
      </c>
      <c r="C165" s="102">
        <f>D158/$J$158</f>
        <v>0</v>
      </c>
      <c r="D165" s="102">
        <f>E158/$J$158</f>
        <v>6.3829787234042548E-2</v>
      </c>
      <c r="E165" s="102">
        <f>F158/$J$158</f>
        <v>0.55319148936170215</v>
      </c>
      <c r="F165" s="102">
        <f>G158/$J$158</f>
        <v>0.38297872340425532</v>
      </c>
      <c r="G165" s="102">
        <f>H158/$J$158</f>
        <v>0</v>
      </c>
      <c r="H165" s="102">
        <f>I158/$J$158</f>
        <v>0</v>
      </c>
    </row>
    <row r="166" spans="1:9" ht="61" x14ac:dyDescent="0.35">
      <c r="A166" s="100" t="s">
        <v>194</v>
      </c>
      <c r="B166" s="102">
        <f>C159/$J$159</f>
        <v>2.8708133971291867E-2</v>
      </c>
      <c r="C166" s="102">
        <f>D159/$J$159</f>
        <v>8.6124401913875603E-2</v>
      </c>
      <c r="D166" s="102">
        <f>E159/$J$159</f>
        <v>0.16267942583732056</v>
      </c>
      <c r="E166" s="102">
        <f>F159/$J$159</f>
        <v>0.23923444976076555</v>
      </c>
      <c r="F166" s="102">
        <f>G159/$J$159</f>
        <v>0.23444976076555024</v>
      </c>
      <c r="G166" s="102">
        <f>H159/$J$159</f>
        <v>2.3923444976076555E-2</v>
      </c>
      <c r="H166" s="102">
        <f>I159/$J$159</f>
        <v>0.22009569377990432</v>
      </c>
    </row>
    <row r="167" spans="1:9" ht="30.5" x14ac:dyDescent="0.35">
      <c r="A167" s="101" t="s">
        <v>87</v>
      </c>
      <c r="B167" s="102">
        <f t="shared" ref="B167:H167" si="22">C160/$J$160</f>
        <v>2.0408163265306121E-2</v>
      </c>
      <c r="C167" s="102">
        <f t="shared" si="22"/>
        <v>6.1224489795918366E-2</v>
      </c>
      <c r="D167" s="102">
        <f t="shared" si="22"/>
        <v>0.12925170068027211</v>
      </c>
      <c r="E167" s="102">
        <f t="shared" si="22"/>
        <v>0.30612244897959184</v>
      </c>
      <c r="F167" s="102">
        <f t="shared" si="22"/>
        <v>0.29931972789115646</v>
      </c>
      <c r="G167" s="102">
        <f t="shared" si="22"/>
        <v>1.7006802721088437E-2</v>
      </c>
      <c r="H167" s="102">
        <f t="shared" si="22"/>
        <v>0.16326530612244897</v>
      </c>
    </row>
    <row r="170" spans="1:9" x14ac:dyDescent="0.35">
      <c r="B170" s="5" t="s">
        <v>199</v>
      </c>
      <c r="G170" s="5" t="s">
        <v>32</v>
      </c>
    </row>
    <row r="171" spans="1:9" x14ac:dyDescent="0.35">
      <c r="B171" s="27">
        <v>0</v>
      </c>
      <c r="C171" s="27">
        <v>0</v>
      </c>
      <c r="G171" s="104">
        <v>0</v>
      </c>
    </row>
    <row r="172" spans="1:9" x14ac:dyDescent="0.35">
      <c r="B172" s="27">
        <v>0</v>
      </c>
      <c r="C172" s="27">
        <v>0</v>
      </c>
      <c r="G172" s="104">
        <v>0</v>
      </c>
    </row>
    <row r="173" spans="1:9" x14ac:dyDescent="0.35">
      <c r="B173" s="27">
        <v>2.8708133971291867E-2</v>
      </c>
      <c r="C173" s="27">
        <v>8.6124401913875603E-2</v>
      </c>
      <c r="G173" s="104">
        <v>2.3923444976076555E-2</v>
      </c>
    </row>
    <row r="174" spans="1:9" x14ac:dyDescent="0.35">
      <c r="B174" s="27">
        <v>2.0408163265306121E-2</v>
      </c>
      <c r="C174" s="27">
        <v>6.1224489795918366E-2</v>
      </c>
      <c r="G174" s="104">
        <v>1.7006802721088437E-2</v>
      </c>
    </row>
    <row r="176" spans="1:9" x14ac:dyDescent="0.35">
      <c r="A176" s="99" t="s">
        <v>201</v>
      </c>
      <c r="B176" s="99"/>
      <c r="C176" s="99"/>
      <c r="D176" s="99"/>
      <c r="E176" s="99"/>
      <c r="F176" s="99"/>
    </row>
    <row r="177" spans="1:6" x14ac:dyDescent="0.35">
      <c r="A177" s="5" t="s">
        <v>191</v>
      </c>
      <c r="B177" s="5" t="s">
        <v>202</v>
      </c>
      <c r="C177" s="5" t="s">
        <v>197</v>
      </c>
      <c r="D177" s="5" t="s">
        <v>34</v>
      </c>
      <c r="E177" s="5" t="s">
        <v>203</v>
      </c>
      <c r="F177" s="5" t="s">
        <v>35</v>
      </c>
    </row>
    <row r="178" spans="1:6" x14ac:dyDescent="0.35">
      <c r="A178" s="5" t="s">
        <v>192</v>
      </c>
      <c r="B178" s="103">
        <f>B171+C171</f>
        <v>0</v>
      </c>
      <c r="C178" s="27">
        <v>2.6315789473684209E-2</v>
      </c>
      <c r="D178" s="27">
        <v>0.36842105263157893</v>
      </c>
      <c r="E178" s="27">
        <v>0.55263157894736847</v>
      </c>
      <c r="F178" s="27">
        <v>5.2631578947368418E-2</v>
      </c>
    </row>
    <row r="179" spans="1:6" x14ac:dyDescent="0.35">
      <c r="A179" s="5" t="s">
        <v>193</v>
      </c>
      <c r="B179" s="103">
        <f>B172+C172</f>
        <v>0</v>
      </c>
      <c r="C179" s="27">
        <v>6.3829787234042548E-2</v>
      </c>
      <c r="D179" s="27">
        <v>0.55319148936170215</v>
      </c>
      <c r="E179" s="27">
        <v>0.38297872340425532</v>
      </c>
      <c r="F179" s="27">
        <v>0</v>
      </c>
    </row>
    <row r="180" spans="1:6" x14ac:dyDescent="0.35">
      <c r="A180" s="5" t="s">
        <v>194</v>
      </c>
      <c r="B180" s="103">
        <f>B173+C173</f>
        <v>0.11483253588516747</v>
      </c>
      <c r="C180" s="27">
        <v>0.16267942583732056</v>
      </c>
      <c r="D180" s="27">
        <v>0.23923444976076555</v>
      </c>
      <c r="E180" s="27">
        <f>23.444976076555%+G173</f>
        <v>0.25837320574162659</v>
      </c>
      <c r="F180" s="27">
        <v>0.22009569377990432</v>
      </c>
    </row>
    <row r="181" spans="1:6" x14ac:dyDescent="0.35">
      <c r="A181" s="5" t="s">
        <v>87</v>
      </c>
      <c r="B181" s="103">
        <f>B174+C174</f>
        <v>8.1632653061224483E-2</v>
      </c>
      <c r="C181" s="27">
        <v>0.12925170068027211</v>
      </c>
      <c r="D181" s="27">
        <v>0.30612244897959184</v>
      </c>
      <c r="E181" s="27">
        <f>29.9319727891156%+G174</f>
        <v>0.31632653061224447</v>
      </c>
      <c r="F181" s="27">
        <v>0.16326530612244897</v>
      </c>
    </row>
  </sheetData>
  <mergeCells count="49">
    <mergeCell ref="A162:I162"/>
    <mergeCell ref="A176:F176"/>
    <mergeCell ref="A146:J146"/>
    <mergeCell ref="B147:I147"/>
    <mergeCell ref="A153:J153"/>
    <mergeCell ref="A154:J154"/>
    <mergeCell ref="A155:I155"/>
    <mergeCell ref="A126:G126"/>
    <mergeCell ref="B127:F127"/>
    <mergeCell ref="A133:G133"/>
    <mergeCell ref="A134:G134"/>
    <mergeCell ref="A136:F136"/>
    <mergeCell ref="A116:A117"/>
    <mergeCell ref="D116:D117"/>
    <mergeCell ref="Z89:AD89"/>
    <mergeCell ref="Z95:AD95"/>
    <mergeCell ref="A89:E89"/>
    <mergeCell ref="H116:H117"/>
    <mergeCell ref="X72:AF72"/>
    <mergeCell ref="A59:F59"/>
    <mergeCell ref="A65:D65"/>
    <mergeCell ref="A77:H77"/>
    <mergeCell ref="A95:F95"/>
    <mergeCell ref="X83:AO83"/>
    <mergeCell ref="A83:K83"/>
    <mergeCell ref="E116:E117"/>
    <mergeCell ref="F116:F117"/>
    <mergeCell ref="G116:G117"/>
    <mergeCell ref="I116:I117"/>
    <mergeCell ref="AC107:AZ107"/>
    <mergeCell ref="AA101:AJ101"/>
    <mergeCell ref="A101:K101"/>
    <mergeCell ref="A107:Y107"/>
    <mergeCell ref="A53:D53"/>
    <mergeCell ref="X41:AA41"/>
    <mergeCell ref="R36:U36"/>
    <mergeCell ref="X29:AC29"/>
    <mergeCell ref="A71:D71"/>
    <mergeCell ref="A34:E34"/>
    <mergeCell ref="A40:E40"/>
    <mergeCell ref="A46:C46"/>
    <mergeCell ref="A1:F1"/>
    <mergeCell ref="A2:B2"/>
    <mergeCell ref="C2:D2"/>
    <mergeCell ref="E2:F2"/>
    <mergeCell ref="X47:Y47"/>
    <mergeCell ref="A16:D16"/>
    <mergeCell ref="A22:D22"/>
    <mergeCell ref="A28:G28"/>
  </mergeCells>
  <phoneticPr fontId="7" type="noConversion"/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C1D4D-A4E0-46A5-8F1C-5710BA7E55B3}">
  <dimension ref="A1:N99"/>
  <sheetViews>
    <sheetView zoomScale="55" zoomScaleNormal="55" workbookViewId="0">
      <selection sqref="A1:F12"/>
    </sheetView>
  </sheetViews>
  <sheetFormatPr baseColWidth="10" defaultRowHeight="14.5" x14ac:dyDescent="0.35"/>
  <cols>
    <col min="1" max="1" width="30.36328125" style="5" bestFit="1" customWidth="1"/>
    <col min="2" max="2" width="20.26953125" style="5" bestFit="1" customWidth="1"/>
    <col min="3" max="3" width="30.6328125" style="5" bestFit="1" customWidth="1"/>
    <col min="4" max="4" width="23.7265625" style="5" bestFit="1" customWidth="1"/>
    <col min="5" max="5" width="30.36328125" style="5" bestFit="1" customWidth="1"/>
    <col min="6" max="6" width="16.453125" style="5" bestFit="1" customWidth="1"/>
    <col min="7" max="8" width="10.90625" style="5"/>
    <col min="9" max="9" width="59.81640625" style="5" customWidth="1"/>
    <col min="10" max="10" width="21.6328125" style="5" customWidth="1"/>
    <col min="11" max="11" width="30.7265625" style="5" customWidth="1"/>
    <col min="12" max="12" width="34.54296875" style="5" customWidth="1"/>
    <col min="13" max="13" width="35.90625" style="5" customWidth="1"/>
    <col min="14" max="14" width="73.453125" style="5" customWidth="1"/>
    <col min="15" max="16384" width="10.90625" style="5"/>
  </cols>
  <sheetData>
    <row r="1" spans="1:14" ht="15" thickBot="1" x14ac:dyDescent="0.4"/>
    <row r="2" spans="1:14" ht="15" thickBot="1" x14ac:dyDescent="0.4">
      <c r="A2" s="86" t="s">
        <v>6</v>
      </c>
      <c r="B2" s="87"/>
      <c r="C2" s="87"/>
      <c r="D2" s="87"/>
      <c r="E2" s="87"/>
      <c r="F2" s="88"/>
      <c r="H2" s="84" t="s">
        <v>71</v>
      </c>
      <c r="I2" s="85"/>
      <c r="J2" s="85"/>
      <c r="K2" s="85"/>
      <c r="L2" s="85"/>
      <c r="M2" s="85"/>
      <c r="N2" s="85"/>
    </row>
    <row r="3" spans="1:14" ht="15" thickBot="1" x14ac:dyDescent="0.4">
      <c r="A3" s="86" t="s">
        <v>51</v>
      </c>
      <c r="B3" s="88"/>
      <c r="C3" s="86" t="s">
        <v>52</v>
      </c>
      <c r="D3" s="88"/>
      <c r="E3" s="86" t="s">
        <v>72</v>
      </c>
      <c r="F3" s="88"/>
      <c r="H3" s="85"/>
      <c r="I3" s="85"/>
      <c r="J3" s="85"/>
      <c r="K3" s="85"/>
      <c r="L3" s="85"/>
      <c r="M3" s="85"/>
      <c r="N3" s="85"/>
    </row>
    <row r="4" spans="1:14" ht="15" thickBot="1" x14ac:dyDescent="0.4">
      <c r="A4" s="6" t="s">
        <v>7</v>
      </c>
      <c r="B4" s="7" t="s">
        <v>0</v>
      </c>
      <c r="C4" s="7" t="s">
        <v>7</v>
      </c>
      <c r="D4" s="7" t="s">
        <v>0</v>
      </c>
      <c r="E4" s="7" t="s">
        <v>7</v>
      </c>
      <c r="F4" s="7" t="s">
        <v>0</v>
      </c>
      <c r="H4" s="85"/>
      <c r="I4" s="85"/>
      <c r="J4" s="85"/>
      <c r="K4" s="85"/>
      <c r="L4" s="85"/>
      <c r="M4" s="85"/>
      <c r="N4" s="85"/>
    </row>
    <row r="5" spans="1:14" ht="15" thickBot="1" x14ac:dyDescent="0.4">
      <c r="A5" s="8" t="s">
        <v>1</v>
      </c>
      <c r="B5" s="9">
        <v>2.4209999999999998</v>
      </c>
      <c r="C5" s="9" t="s">
        <v>2</v>
      </c>
      <c r="D5" s="9">
        <v>2.4260000000000002</v>
      </c>
      <c r="E5" s="9" t="s">
        <v>2</v>
      </c>
      <c r="F5" s="9">
        <v>1.522</v>
      </c>
      <c r="H5" s="85"/>
      <c r="I5" s="85"/>
      <c r="J5" s="85"/>
      <c r="K5" s="85"/>
      <c r="L5" s="85"/>
      <c r="M5" s="85"/>
      <c r="N5" s="85"/>
    </row>
    <row r="6" spans="1:14" ht="15" thickBot="1" x14ac:dyDescent="0.4">
      <c r="A6" s="9" t="s">
        <v>48</v>
      </c>
      <c r="B6" s="9">
        <v>3.3690000000000002</v>
      </c>
      <c r="C6" s="9" t="s">
        <v>48</v>
      </c>
      <c r="D6" s="9">
        <v>3.1059999999999999</v>
      </c>
      <c r="E6" s="9" t="s">
        <v>48</v>
      </c>
      <c r="F6" s="9">
        <v>2.5310000000000001</v>
      </c>
      <c r="H6" s="85"/>
      <c r="I6" s="85"/>
      <c r="J6" s="85"/>
      <c r="K6" s="85"/>
      <c r="L6" s="85"/>
      <c r="M6" s="85"/>
      <c r="N6" s="85"/>
    </row>
    <row r="7" spans="1:14" ht="15" thickBot="1" x14ac:dyDescent="0.4">
      <c r="A7" s="9" t="s">
        <v>50</v>
      </c>
      <c r="B7" s="9">
        <v>3.5790000000000002</v>
      </c>
      <c r="C7" s="9" t="s">
        <v>1</v>
      </c>
      <c r="D7" s="9">
        <v>3.7229999999999999</v>
      </c>
      <c r="E7" s="9" t="s">
        <v>1</v>
      </c>
      <c r="F7" s="9">
        <v>2.976</v>
      </c>
      <c r="H7" s="85"/>
      <c r="I7" s="85"/>
      <c r="J7" s="85"/>
      <c r="K7" s="85"/>
      <c r="L7" s="85"/>
      <c r="M7" s="85"/>
      <c r="N7" s="85"/>
    </row>
    <row r="8" spans="1:14" ht="15" thickBot="1" x14ac:dyDescent="0.4">
      <c r="A8" s="8" t="s">
        <v>3</v>
      </c>
      <c r="B8" s="9">
        <v>3.7890000000000001</v>
      </c>
      <c r="C8" s="9" t="s">
        <v>5</v>
      </c>
      <c r="D8" s="9">
        <v>4.1280000000000001</v>
      </c>
      <c r="E8" s="9" t="s">
        <v>3</v>
      </c>
      <c r="F8" s="9">
        <v>3.7509999999999999</v>
      </c>
      <c r="H8" s="85"/>
      <c r="I8" s="85"/>
      <c r="J8" s="85"/>
      <c r="K8" s="85"/>
      <c r="L8" s="85"/>
      <c r="M8" s="85"/>
      <c r="N8" s="85"/>
    </row>
    <row r="9" spans="1:14" ht="15" thickBot="1" x14ac:dyDescent="0.4">
      <c r="A9" s="8" t="s">
        <v>4</v>
      </c>
      <c r="B9" s="9">
        <v>4.8949999999999996</v>
      </c>
      <c r="C9" s="9" t="s">
        <v>50</v>
      </c>
      <c r="D9" s="9">
        <v>4.4889999999999999</v>
      </c>
      <c r="E9" s="9" t="s">
        <v>50</v>
      </c>
      <c r="F9" s="9">
        <v>4.6360000000000001</v>
      </c>
      <c r="H9" s="85"/>
      <c r="I9" s="85"/>
      <c r="J9" s="85"/>
      <c r="K9" s="85"/>
      <c r="L9" s="85"/>
      <c r="M9" s="85"/>
      <c r="N9" s="85"/>
    </row>
    <row r="10" spans="1:14" ht="15" thickBot="1" x14ac:dyDescent="0.4">
      <c r="A10" s="8" t="s">
        <v>5</v>
      </c>
      <c r="B10" s="9">
        <v>5.4740000000000002</v>
      </c>
      <c r="C10" s="9" t="s">
        <v>3</v>
      </c>
      <c r="D10" s="9">
        <v>5.4889999999999999</v>
      </c>
      <c r="E10" s="9" t="s">
        <v>49</v>
      </c>
      <c r="F10" s="9">
        <v>6.0670000000000002</v>
      </c>
      <c r="H10" s="85"/>
      <c r="I10" s="85"/>
      <c r="J10" s="85"/>
      <c r="K10" s="85"/>
      <c r="L10" s="85"/>
      <c r="M10" s="85"/>
      <c r="N10" s="85"/>
    </row>
    <row r="11" spans="1:14" ht="15" thickBot="1" x14ac:dyDescent="0.4">
      <c r="A11" s="9" t="s">
        <v>49</v>
      </c>
      <c r="B11" s="9">
        <v>5.8419999999999996</v>
      </c>
      <c r="C11" s="9" t="s">
        <v>4</v>
      </c>
      <c r="D11" s="9">
        <v>5.851</v>
      </c>
      <c r="E11" s="9" t="s">
        <v>4</v>
      </c>
      <c r="F11" s="9">
        <v>6.8179999999999996</v>
      </c>
      <c r="H11" s="85"/>
      <c r="I11" s="85"/>
      <c r="J11" s="85"/>
      <c r="K11" s="85"/>
      <c r="L11" s="85"/>
      <c r="M11" s="85"/>
      <c r="N11" s="85"/>
    </row>
    <row r="12" spans="1:14" ht="15" thickBot="1" x14ac:dyDescent="0.4">
      <c r="A12" s="8" t="s">
        <v>2</v>
      </c>
      <c r="B12" s="9">
        <v>6.6319999999999997</v>
      </c>
      <c r="C12" s="9" t="s">
        <v>49</v>
      </c>
      <c r="D12" s="9">
        <v>6.7869999999999999</v>
      </c>
      <c r="E12" s="9" t="s">
        <v>5</v>
      </c>
      <c r="F12" s="9">
        <v>7.6989999999999998</v>
      </c>
      <c r="H12" s="85"/>
      <c r="I12" s="85"/>
      <c r="J12" s="85"/>
      <c r="K12" s="85"/>
      <c r="L12" s="85"/>
      <c r="M12" s="85"/>
      <c r="N12" s="85"/>
    </row>
    <row r="14" spans="1:14" ht="15" thickBot="1" x14ac:dyDescent="0.4"/>
    <row r="15" spans="1:14" ht="47" thickBot="1" x14ac:dyDescent="0.4">
      <c r="A15" s="10" t="s">
        <v>8</v>
      </c>
      <c r="B15" s="11" t="s">
        <v>9</v>
      </c>
      <c r="C15" s="12"/>
      <c r="D15" s="13" t="s">
        <v>10</v>
      </c>
      <c r="E15" s="11" t="s">
        <v>9</v>
      </c>
      <c r="H15" s="14"/>
      <c r="I15" s="29" t="s">
        <v>53</v>
      </c>
      <c r="J15" s="29" t="s">
        <v>54</v>
      </c>
      <c r="K15" s="29" t="s">
        <v>55</v>
      </c>
      <c r="L15" s="29" t="s">
        <v>56</v>
      </c>
      <c r="M15" s="29" t="s">
        <v>57</v>
      </c>
      <c r="N15" s="29" t="s">
        <v>58</v>
      </c>
    </row>
    <row r="16" spans="1:14" ht="44" thickBot="1" x14ac:dyDescent="0.4">
      <c r="A16" s="15" t="s">
        <v>11</v>
      </c>
      <c r="B16" s="16" t="s">
        <v>12</v>
      </c>
      <c r="C16" s="17"/>
      <c r="D16" s="16" t="s">
        <v>11</v>
      </c>
      <c r="E16" s="16" t="s">
        <v>12</v>
      </c>
      <c r="H16" s="14"/>
      <c r="I16" s="29">
        <v>1</v>
      </c>
      <c r="J16" s="30">
        <v>0.13</v>
      </c>
      <c r="K16" s="31" t="s">
        <v>59</v>
      </c>
      <c r="L16" s="31" t="s">
        <v>60</v>
      </c>
      <c r="M16" s="31" t="s">
        <v>68</v>
      </c>
      <c r="N16" s="31" t="s">
        <v>61</v>
      </c>
    </row>
    <row r="17" spans="1:14" ht="44" thickBot="1" x14ac:dyDescent="0.4">
      <c r="A17" s="18" t="s">
        <v>69</v>
      </c>
      <c r="B17" s="19">
        <v>1.3</v>
      </c>
      <c r="C17" s="17"/>
      <c r="D17" s="19" t="s">
        <v>69</v>
      </c>
      <c r="E17" s="19">
        <v>2.1</v>
      </c>
      <c r="H17" s="14"/>
      <c r="I17" s="29">
        <v>2</v>
      </c>
      <c r="J17" s="30">
        <v>0.16</v>
      </c>
      <c r="K17" s="31" t="s">
        <v>62</v>
      </c>
      <c r="L17" s="31" t="s">
        <v>63</v>
      </c>
      <c r="M17" s="31" t="s">
        <v>74</v>
      </c>
      <c r="N17" s="31" t="s">
        <v>64</v>
      </c>
    </row>
    <row r="18" spans="1:14" ht="44" thickBot="1" x14ac:dyDescent="0.4">
      <c r="A18" s="18" t="s">
        <v>70</v>
      </c>
      <c r="B18" s="19">
        <v>1.2</v>
      </c>
      <c r="C18" s="17"/>
      <c r="D18" s="19" t="s">
        <v>70</v>
      </c>
      <c r="E18" s="19">
        <v>3</v>
      </c>
      <c r="H18" s="14"/>
      <c r="I18" s="29">
        <v>3</v>
      </c>
      <c r="J18" s="30">
        <v>0.71</v>
      </c>
      <c r="K18" s="31" t="s">
        <v>65</v>
      </c>
      <c r="L18" s="31" t="s">
        <v>66</v>
      </c>
      <c r="M18" s="31" t="s">
        <v>75</v>
      </c>
      <c r="N18" s="31" t="s">
        <v>67</v>
      </c>
    </row>
    <row r="19" spans="1:14" ht="16" thickBot="1" x14ac:dyDescent="0.4">
      <c r="A19" s="18" t="s">
        <v>73</v>
      </c>
      <c r="B19" s="19">
        <v>1.9</v>
      </c>
      <c r="C19" s="17"/>
      <c r="D19" s="19" t="s">
        <v>73</v>
      </c>
      <c r="E19" s="19">
        <v>2.2000000000000002</v>
      </c>
      <c r="H19" s="14"/>
      <c r="I19" s="14"/>
      <c r="J19" s="14"/>
      <c r="K19" s="14"/>
      <c r="L19" s="14"/>
      <c r="M19" s="14"/>
      <c r="N19" s="14"/>
    </row>
    <row r="20" spans="1:14" ht="15" thickBot="1" x14ac:dyDescent="0.4">
      <c r="A20" s="20"/>
      <c r="B20" s="20"/>
      <c r="C20" s="17"/>
      <c r="D20" s="21"/>
      <c r="E20" s="21"/>
      <c r="H20" s="14"/>
      <c r="I20" s="14"/>
      <c r="J20" s="14"/>
      <c r="K20" s="14"/>
      <c r="L20" s="14"/>
      <c r="M20" s="14"/>
      <c r="N20" s="14"/>
    </row>
    <row r="21" spans="1:14" ht="31.5" thickBot="1" x14ac:dyDescent="0.4">
      <c r="A21" s="15" t="s">
        <v>13</v>
      </c>
      <c r="B21" s="22" t="s">
        <v>14</v>
      </c>
      <c r="C21" s="12"/>
      <c r="D21" s="16" t="s">
        <v>15</v>
      </c>
      <c r="E21" s="22" t="s">
        <v>16</v>
      </c>
      <c r="H21" s="14"/>
      <c r="I21" s="86" t="s">
        <v>51</v>
      </c>
      <c r="J21" s="88"/>
      <c r="K21" s="14"/>
      <c r="L21" s="14"/>
      <c r="M21" s="14"/>
      <c r="N21" s="14"/>
    </row>
    <row r="22" spans="1:14" ht="16" thickBot="1" x14ac:dyDescent="0.4">
      <c r="A22" s="15" t="s">
        <v>17</v>
      </c>
      <c r="B22" s="16"/>
      <c r="C22" s="17"/>
      <c r="D22" s="16" t="s">
        <v>17</v>
      </c>
      <c r="E22" s="16"/>
      <c r="H22" s="14"/>
      <c r="I22" s="6" t="s">
        <v>7</v>
      </c>
      <c r="J22" s="7" t="s">
        <v>0</v>
      </c>
      <c r="K22" s="14"/>
      <c r="L22" s="14"/>
      <c r="M22" s="14"/>
      <c r="N22" s="14"/>
    </row>
    <row r="23" spans="1:14" ht="16" thickBot="1" x14ac:dyDescent="0.4">
      <c r="A23" s="18" t="s">
        <v>69</v>
      </c>
      <c r="B23" s="23">
        <v>882</v>
      </c>
      <c r="C23" s="17"/>
      <c r="D23" s="19" t="s">
        <v>69</v>
      </c>
      <c r="E23" s="23">
        <v>2196</v>
      </c>
      <c r="H23" s="14"/>
      <c r="I23" s="8" t="s">
        <v>1</v>
      </c>
      <c r="J23" s="9">
        <v>2.4209999999999998</v>
      </c>
      <c r="K23" s="14">
        <v>1</v>
      </c>
      <c r="L23" s="14"/>
      <c r="M23" s="14"/>
      <c r="N23" s="14"/>
    </row>
    <row r="24" spans="1:14" ht="16" thickBot="1" x14ac:dyDescent="0.4">
      <c r="A24" s="18" t="s">
        <v>70</v>
      </c>
      <c r="B24" s="23">
        <v>299</v>
      </c>
      <c r="C24" s="17"/>
      <c r="D24" s="19" t="s">
        <v>70</v>
      </c>
      <c r="E24" s="23">
        <v>1651</v>
      </c>
      <c r="H24" s="14"/>
      <c r="I24" s="9" t="s">
        <v>48</v>
      </c>
      <c r="J24" s="9">
        <v>3.3690000000000002</v>
      </c>
      <c r="K24" s="5">
        <v>1</v>
      </c>
      <c r="L24" s="14"/>
      <c r="M24" s="14"/>
      <c r="N24" s="14"/>
    </row>
    <row r="25" spans="1:14" ht="16" thickBot="1" x14ac:dyDescent="0.4">
      <c r="A25" s="18" t="s">
        <v>73</v>
      </c>
      <c r="B25" s="23">
        <v>1268</v>
      </c>
      <c r="C25" s="17"/>
      <c r="D25" s="19" t="s">
        <v>73</v>
      </c>
      <c r="E25" s="23">
        <v>2596</v>
      </c>
      <c r="H25" s="14"/>
      <c r="I25" s="9" t="s">
        <v>50</v>
      </c>
      <c r="J25" s="9">
        <v>3.5790000000000002</v>
      </c>
      <c r="K25" s="14">
        <v>1</v>
      </c>
      <c r="L25" s="14"/>
      <c r="M25" s="14"/>
      <c r="N25" s="14"/>
    </row>
    <row r="26" spans="1:14" ht="15" thickBot="1" x14ac:dyDescent="0.4">
      <c r="A26" s="20"/>
      <c r="B26" s="20"/>
      <c r="D26" s="20"/>
      <c r="E26" s="20"/>
      <c r="H26" s="14"/>
      <c r="I26" s="8" t="s">
        <v>3</v>
      </c>
      <c r="J26" s="9">
        <v>3.7890000000000001</v>
      </c>
      <c r="K26" s="14">
        <v>1</v>
      </c>
      <c r="L26" s="14"/>
      <c r="M26" s="14"/>
      <c r="N26" s="14"/>
    </row>
    <row r="27" spans="1:14" ht="31.5" thickBot="1" x14ac:dyDescent="0.4">
      <c r="A27" s="15" t="s">
        <v>18</v>
      </c>
      <c r="B27" s="22" t="s">
        <v>19</v>
      </c>
      <c r="C27" s="17"/>
      <c r="D27" s="16" t="s">
        <v>20</v>
      </c>
      <c r="E27" s="22" t="s">
        <v>21</v>
      </c>
      <c r="H27" s="14"/>
      <c r="I27" s="8" t="s">
        <v>4</v>
      </c>
      <c r="J27" s="9">
        <v>4.8949999999999996</v>
      </c>
      <c r="K27" s="14">
        <v>1</v>
      </c>
      <c r="L27" s="14"/>
      <c r="M27" s="14"/>
      <c r="N27" s="14"/>
    </row>
    <row r="28" spans="1:14" ht="16" thickBot="1" x14ac:dyDescent="0.4">
      <c r="A28" s="15" t="s">
        <v>17</v>
      </c>
      <c r="B28" s="16"/>
      <c r="C28" s="17"/>
      <c r="D28" s="16" t="s">
        <v>17</v>
      </c>
      <c r="E28" s="16"/>
      <c r="H28" s="14"/>
      <c r="I28" s="8" t="s">
        <v>5</v>
      </c>
      <c r="J28" s="9">
        <v>5.4740000000000002</v>
      </c>
      <c r="K28" s="14">
        <v>1</v>
      </c>
      <c r="L28" s="14"/>
      <c r="M28" s="14"/>
      <c r="N28" s="14"/>
    </row>
    <row r="29" spans="1:14" ht="16" thickBot="1" x14ac:dyDescent="0.4">
      <c r="A29" s="18" t="s">
        <v>69</v>
      </c>
      <c r="B29" s="23">
        <v>289</v>
      </c>
      <c r="C29" s="17"/>
      <c r="D29" s="19" t="s">
        <v>69</v>
      </c>
      <c r="E29" s="23">
        <v>418</v>
      </c>
      <c r="H29" s="14"/>
      <c r="I29" s="9" t="s">
        <v>49</v>
      </c>
      <c r="J29" s="9">
        <v>5.8419999999999996</v>
      </c>
      <c r="K29" s="14">
        <v>1</v>
      </c>
      <c r="L29" s="14"/>
      <c r="M29" s="14"/>
      <c r="N29" s="14"/>
    </row>
    <row r="30" spans="1:14" ht="16" thickBot="1" x14ac:dyDescent="0.4">
      <c r="A30" s="18" t="s">
        <v>70</v>
      </c>
      <c r="B30" s="23">
        <v>287</v>
      </c>
      <c r="C30" s="17"/>
      <c r="D30" s="19" t="s">
        <v>70</v>
      </c>
      <c r="E30" s="23">
        <v>441</v>
      </c>
      <c r="H30" s="14"/>
      <c r="I30" s="8" t="s">
        <v>2</v>
      </c>
      <c r="J30" s="9">
        <v>6.6319999999999997</v>
      </c>
      <c r="K30" s="14">
        <v>1</v>
      </c>
      <c r="L30" s="14"/>
      <c r="M30" s="14"/>
      <c r="N30" s="14"/>
    </row>
    <row r="31" spans="1:14" ht="16" thickBot="1" x14ac:dyDescent="0.4">
      <c r="A31" s="18" t="s">
        <v>73</v>
      </c>
      <c r="B31" s="23">
        <v>347</v>
      </c>
      <c r="C31" s="17"/>
      <c r="D31" s="19" t="s">
        <v>73</v>
      </c>
      <c r="E31" s="23">
        <v>579</v>
      </c>
      <c r="H31" s="14"/>
      <c r="I31" s="14"/>
      <c r="J31" s="14"/>
      <c r="K31" s="14"/>
      <c r="L31" s="14"/>
      <c r="M31" s="14"/>
      <c r="N31" s="14"/>
    </row>
    <row r="32" spans="1:14" ht="15" thickBot="1" x14ac:dyDescent="0.4">
      <c r="A32" s="20"/>
      <c r="B32" s="20"/>
      <c r="H32" s="14"/>
      <c r="I32" s="14"/>
      <c r="J32" s="14">
        <v>1</v>
      </c>
      <c r="K32" s="14">
        <v>1</v>
      </c>
      <c r="L32" s="14"/>
      <c r="M32" s="14"/>
      <c r="N32" s="14"/>
    </row>
    <row r="33" spans="1:14" ht="31.5" thickBot="1" x14ac:dyDescent="0.4">
      <c r="A33" s="24"/>
      <c r="B33" s="22" t="s">
        <v>22</v>
      </c>
      <c r="H33" s="14"/>
      <c r="I33" s="14"/>
      <c r="J33" s="9">
        <v>2.4260000000000002</v>
      </c>
      <c r="K33" s="14">
        <v>1</v>
      </c>
      <c r="L33" s="14"/>
      <c r="M33" s="14"/>
      <c r="N33" s="14"/>
    </row>
    <row r="34" spans="1:14" ht="16" thickBot="1" x14ac:dyDescent="0.4">
      <c r="A34" s="15" t="s">
        <v>17</v>
      </c>
      <c r="B34" s="16"/>
      <c r="H34" s="14"/>
      <c r="I34" s="14"/>
      <c r="J34" s="9">
        <v>3.1059999999999999</v>
      </c>
      <c r="K34" s="5">
        <v>1</v>
      </c>
      <c r="L34" s="14"/>
      <c r="M34" s="14"/>
      <c r="N34" s="14"/>
    </row>
    <row r="35" spans="1:14" ht="16" thickBot="1" x14ac:dyDescent="0.4">
      <c r="A35" s="18" t="s">
        <v>69</v>
      </c>
      <c r="B35" s="23">
        <v>525</v>
      </c>
      <c r="H35" s="14"/>
      <c r="I35" s="14"/>
      <c r="J35" s="9">
        <v>3.7229999999999999</v>
      </c>
      <c r="K35" s="14">
        <v>1</v>
      </c>
      <c r="L35" s="14"/>
      <c r="M35" s="14"/>
      <c r="N35" s="14"/>
    </row>
    <row r="36" spans="1:14" ht="16" thickBot="1" x14ac:dyDescent="0.4">
      <c r="A36" s="18" t="s">
        <v>70</v>
      </c>
      <c r="B36" s="23">
        <v>614</v>
      </c>
      <c r="H36" s="14"/>
      <c r="I36" s="14"/>
      <c r="J36" s="9">
        <v>4.1280000000000001</v>
      </c>
      <c r="K36" s="14">
        <v>1</v>
      </c>
      <c r="L36" s="14"/>
      <c r="M36" s="14"/>
      <c r="N36" s="14"/>
    </row>
    <row r="37" spans="1:14" ht="16" thickBot="1" x14ac:dyDescent="0.4">
      <c r="A37" s="18" t="s">
        <v>73</v>
      </c>
      <c r="B37" s="23">
        <v>770</v>
      </c>
      <c r="H37" s="14"/>
      <c r="I37" s="14"/>
      <c r="J37" s="9">
        <v>4.4889999999999999</v>
      </c>
      <c r="K37" s="14">
        <v>1</v>
      </c>
      <c r="L37" s="14"/>
      <c r="M37" s="14"/>
      <c r="N37" s="14"/>
    </row>
    <row r="38" spans="1:14" ht="15" thickBot="1" x14ac:dyDescent="0.4">
      <c r="H38" s="14"/>
      <c r="I38" s="14"/>
      <c r="J38" s="9">
        <v>5.4889999999999999</v>
      </c>
      <c r="K38" s="14">
        <v>1</v>
      </c>
      <c r="L38" s="14"/>
      <c r="M38" s="14"/>
      <c r="N38" s="14"/>
    </row>
    <row r="39" spans="1:14" ht="15" thickBot="1" x14ac:dyDescent="0.4">
      <c r="J39" s="9">
        <v>5.851</v>
      </c>
      <c r="K39" s="14">
        <v>1</v>
      </c>
    </row>
    <row r="40" spans="1:14" ht="15" thickBot="1" x14ac:dyDescent="0.4">
      <c r="A40" s="1"/>
      <c r="B40" s="89" t="s">
        <v>38</v>
      </c>
      <c r="C40" s="89"/>
      <c r="D40" s="89"/>
      <c r="E40" s="89"/>
      <c r="F40" s="89"/>
      <c r="J40" s="9">
        <v>6.7869999999999999</v>
      </c>
      <c r="K40" s="14">
        <v>1</v>
      </c>
    </row>
    <row r="41" spans="1:14" ht="15.5" x14ac:dyDescent="0.35">
      <c r="A41" s="2" t="s">
        <v>17</v>
      </c>
      <c r="B41" s="1" t="s">
        <v>25</v>
      </c>
      <c r="C41" s="1" t="s">
        <v>26</v>
      </c>
      <c r="D41" s="1" t="s">
        <v>27</v>
      </c>
      <c r="E41" s="1" t="s">
        <v>28</v>
      </c>
      <c r="F41" s="1" t="s">
        <v>29</v>
      </c>
      <c r="J41" s="5">
        <v>8</v>
      </c>
      <c r="K41" s="5">
        <v>1</v>
      </c>
    </row>
    <row r="42" spans="1:14" ht="16" thickBot="1" x14ac:dyDescent="0.4">
      <c r="A42" s="18" t="s">
        <v>69</v>
      </c>
      <c r="B42" s="4">
        <v>0.10529999999999999</v>
      </c>
      <c r="C42" s="4">
        <v>0.28949999999999998</v>
      </c>
      <c r="D42" s="4">
        <v>0.42109999999999997</v>
      </c>
      <c r="E42" s="4">
        <v>0.18420000000000003</v>
      </c>
      <c r="F42" s="4">
        <v>0</v>
      </c>
      <c r="J42" s="5">
        <v>1</v>
      </c>
      <c r="K42" s="14">
        <v>1</v>
      </c>
    </row>
    <row r="43" spans="1:14" ht="16" thickBot="1" x14ac:dyDescent="0.4">
      <c r="A43" s="3" t="s">
        <v>24</v>
      </c>
      <c r="B43" s="4">
        <v>2.1299999999999999E-2</v>
      </c>
      <c r="C43" s="4">
        <v>0.38299999999999995</v>
      </c>
      <c r="D43" s="4">
        <v>0.46810000000000002</v>
      </c>
      <c r="E43" s="4">
        <v>0.12770000000000001</v>
      </c>
      <c r="F43" s="4">
        <v>0</v>
      </c>
      <c r="J43" s="9">
        <v>1.522</v>
      </c>
      <c r="K43" s="14">
        <v>1</v>
      </c>
    </row>
    <row r="44" spans="1:14" ht="16" thickBot="1" x14ac:dyDescent="0.4">
      <c r="A44" s="3" t="s">
        <v>73</v>
      </c>
      <c r="B44" s="4">
        <v>5.74E-2</v>
      </c>
      <c r="C44" s="4">
        <v>0.46889999999999998</v>
      </c>
      <c r="D44" s="4">
        <v>0.27750000000000002</v>
      </c>
      <c r="E44" s="4">
        <v>0.17699999999999999</v>
      </c>
      <c r="F44" s="4">
        <v>1.9099999999999999E-2</v>
      </c>
      <c r="J44" s="9">
        <v>2.5310000000000001</v>
      </c>
      <c r="K44" s="5">
        <v>1</v>
      </c>
    </row>
    <row r="45" spans="1:14" ht="15" thickBot="1" x14ac:dyDescent="0.4">
      <c r="J45" s="9">
        <v>2.976</v>
      </c>
      <c r="K45" s="14">
        <v>1</v>
      </c>
    </row>
    <row r="46" spans="1:14" ht="15" thickBot="1" x14ac:dyDescent="0.4">
      <c r="A46" s="1"/>
      <c r="B46" s="89" t="s">
        <v>37</v>
      </c>
      <c r="C46" s="89"/>
      <c r="J46" s="9">
        <v>3.7509999999999999</v>
      </c>
      <c r="K46" s="14">
        <v>1</v>
      </c>
    </row>
    <row r="47" spans="1:14" ht="16" thickBot="1" x14ac:dyDescent="0.4">
      <c r="A47" s="2" t="s">
        <v>17</v>
      </c>
      <c r="B47" s="1" t="s">
        <v>30</v>
      </c>
      <c r="C47" s="1" t="s">
        <v>31</v>
      </c>
      <c r="J47" s="9">
        <v>4.6360000000000001</v>
      </c>
      <c r="K47" s="14">
        <v>1</v>
      </c>
    </row>
    <row r="48" spans="1:14" ht="16" thickBot="1" x14ac:dyDescent="0.4">
      <c r="A48" s="18" t="s">
        <v>69</v>
      </c>
      <c r="B48" s="4">
        <v>0.63159999999999994</v>
      </c>
      <c r="C48" s="4">
        <v>0.36840000000000006</v>
      </c>
      <c r="J48" s="9">
        <v>6.0670000000000002</v>
      </c>
      <c r="K48" s="14">
        <v>1</v>
      </c>
    </row>
    <row r="49" spans="1:11" ht="16" thickBot="1" x14ac:dyDescent="0.4">
      <c r="A49" s="18" t="s">
        <v>70</v>
      </c>
      <c r="B49" s="4">
        <v>0.40429999999999999</v>
      </c>
      <c r="C49" s="4">
        <v>0.59570000000000001</v>
      </c>
      <c r="J49" s="9">
        <v>6.8179999999999996</v>
      </c>
      <c r="K49" s="14">
        <v>1</v>
      </c>
    </row>
    <row r="50" spans="1:11" ht="16" thickBot="1" x14ac:dyDescent="0.4">
      <c r="A50" s="3" t="s">
        <v>73</v>
      </c>
      <c r="B50" s="4">
        <v>0.49759999999999999</v>
      </c>
      <c r="C50" s="4">
        <v>0.50240000000000007</v>
      </c>
      <c r="J50" s="9">
        <v>7.6989999999999998</v>
      </c>
      <c r="K50" s="14">
        <v>1</v>
      </c>
    </row>
    <row r="51" spans="1:11" ht="15.5" x14ac:dyDescent="0.35">
      <c r="A51" s="25"/>
      <c r="J51" s="5">
        <v>8</v>
      </c>
      <c r="K51" s="5">
        <v>1</v>
      </c>
    </row>
    <row r="52" spans="1:11" ht="15" customHeight="1" x14ac:dyDescent="0.35">
      <c r="A52" s="1"/>
      <c r="B52" s="83" t="s">
        <v>36</v>
      </c>
      <c r="C52" s="83"/>
      <c r="D52" s="83"/>
      <c r="E52" s="83"/>
      <c r="F52" s="83"/>
      <c r="G52" s="26"/>
      <c r="H52" s="26"/>
      <c r="I52" s="26"/>
    </row>
    <row r="53" spans="1:11" ht="15.5" x14ac:dyDescent="0.35">
      <c r="A53" s="2" t="s">
        <v>17</v>
      </c>
      <c r="B53" s="1" t="s">
        <v>39</v>
      </c>
      <c r="C53" s="1" t="s">
        <v>34</v>
      </c>
      <c r="D53" s="1" t="s">
        <v>33</v>
      </c>
      <c r="E53" s="1" t="s">
        <v>32</v>
      </c>
      <c r="F53" s="1" t="s">
        <v>35</v>
      </c>
    </row>
    <row r="54" spans="1:11" ht="15.5" x14ac:dyDescent="0.35">
      <c r="A54" s="3" t="s">
        <v>23</v>
      </c>
      <c r="B54" s="4">
        <v>2.63E-2</v>
      </c>
      <c r="C54" s="4">
        <v>0.36840000000000006</v>
      </c>
      <c r="D54" s="4">
        <v>0.55259999999999998</v>
      </c>
      <c r="E54" s="4">
        <v>0</v>
      </c>
      <c r="F54" s="4">
        <v>5.2600000000000001E-2</v>
      </c>
      <c r="G54" s="28"/>
      <c r="H54" s="28"/>
    </row>
    <row r="55" spans="1:11" ht="16" thickBot="1" x14ac:dyDescent="0.4">
      <c r="A55" s="18" t="s">
        <v>70</v>
      </c>
      <c r="B55" s="4">
        <v>6.3799999999999996E-2</v>
      </c>
      <c r="C55" s="4">
        <v>0.55320000000000003</v>
      </c>
      <c r="D55" s="4">
        <v>0.38299999999999995</v>
      </c>
      <c r="E55" s="4">
        <v>0</v>
      </c>
      <c r="F55" s="4">
        <v>0</v>
      </c>
      <c r="G55" s="28"/>
      <c r="H55" s="28"/>
    </row>
    <row r="56" spans="1:11" ht="15.5" x14ac:dyDescent="0.35">
      <c r="A56" s="3" t="s">
        <v>73</v>
      </c>
      <c r="B56" s="4">
        <v>0.40189999999999998</v>
      </c>
      <c r="C56" s="4">
        <v>0.23920000000000002</v>
      </c>
      <c r="D56" s="4">
        <v>0.23440000000000003</v>
      </c>
      <c r="E56" s="4">
        <v>2.3900000000000001E-2</v>
      </c>
      <c r="F56" s="4">
        <v>0.22010000000000002</v>
      </c>
      <c r="G56" s="28"/>
      <c r="H56" s="28"/>
    </row>
    <row r="57" spans="1:11" x14ac:dyDescent="0.35">
      <c r="B57" s="27"/>
      <c r="C57" s="27"/>
      <c r="D57" s="27"/>
      <c r="E57" s="27"/>
      <c r="F57" s="27"/>
    </row>
    <row r="58" spans="1:11" x14ac:dyDescent="0.35">
      <c r="B58" s="27"/>
      <c r="C58" s="27"/>
      <c r="D58" s="27"/>
      <c r="E58" s="27"/>
      <c r="F58" s="27"/>
    </row>
    <row r="59" spans="1:11" x14ac:dyDescent="0.35">
      <c r="B59" s="27"/>
      <c r="C59" s="27"/>
      <c r="D59" s="27"/>
      <c r="E59" s="27"/>
      <c r="F59" s="27"/>
    </row>
    <row r="95" spans="1:11" x14ac:dyDescent="0.35">
      <c r="A95"/>
      <c r="B95"/>
      <c r="C95"/>
      <c r="D95"/>
      <c r="E95"/>
      <c r="F95"/>
      <c r="G95"/>
      <c r="H95"/>
      <c r="I95"/>
      <c r="J95"/>
      <c r="K95"/>
    </row>
    <row r="96" spans="1:11" x14ac:dyDescent="0.35">
      <c r="A96" t="s">
        <v>40</v>
      </c>
      <c r="B96">
        <v>443</v>
      </c>
      <c r="C96" t="s">
        <v>41</v>
      </c>
      <c r="D96"/>
      <c r="E96"/>
      <c r="F96"/>
      <c r="G96"/>
      <c r="H96"/>
      <c r="I96"/>
      <c r="J96"/>
      <c r="K96"/>
    </row>
    <row r="97" spans="1:11" x14ac:dyDescent="0.35">
      <c r="A97" t="s">
        <v>42</v>
      </c>
      <c r="B97">
        <v>331</v>
      </c>
      <c r="C97" t="s">
        <v>43</v>
      </c>
      <c r="D97"/>
      <c r="E97"/>
      <c r="F97"/>
      <c r="G97"/>
      <c r="H97"/>
      <c r="I97"/>
      <c r="J97"/>
      <c r="K97"/>
    </row>
    <row r="98" spans="1:11" x14ac:dyDescent="0.35">
      <c r="A98" t="s">
        <v>44</v>
      </c>
      <c r="B98">
        <v>298</v>
      </c>
      <c r="C98" t="s">
        <v>45</v>
      </c>
      <c r="D98"/>
      <c r="E98"/>
      <c r="F98"/>
      <c r="G98"/>
      <c r="H98"/>
      <c r="I98"/>
      <c r="J98"/>
      <c r="K98"/>
    </row>
    <row r="99" spans="1:11" x14ac:dyDescent="0.35">
      <c r="A99" t="s">
        <v>46</v>
      </c>
      <c r="B99" t="s">
        <v>47</v>
      </c>
      <c r="D99"/>
      <c r="E99"/>
      <c r="F99"/>
      <c r="G99"/>
      <c r="H99"/>
      <c r="I99"/>
      <c r="J99"/>
      <c r="K99"/>
    </row>
  </sheetData>
  <mergeCells count="9">
    <mergeCell ref="B52:F52"/>
    <mergeCell ref="H2:N12"/>
    <mergeCell ref="A2:F2"/>
    <mergeCell ref="A3:B3"/>
    <mergeCell ref="C3:D3"/>
    <mergeCell ref="E3:F3"/>
    <mergeCell ref="B40:F40"/>
    <mergeCell ref="B46:C46"/>
    <mergeCell ref="I21:J2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Gonzalez</dc:creator>
  <cp:lastModifiedBy>julio olaf gonzalez guzman</cp:lastModifiedBy>
  <dcterms:created xsi:type="dcterms:W3CDTF">2025-10-07T20:37:41Z</dcterms:created>
  <dcterms:modified xsi:type="dcterms:W3CDTF">2025-11-18T17:29:38Z</dcterms:modified>
</cp:coreProperties>
</file>