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Demanda\"/>
    </mc:Choice>
  </mc:AlternateContent>
  <xr:revisionPtr revIDLastSave="0" documentId="13_ncr:1_{CAC0011A-16E3-4A87-BD74-70CF6BE3A45A}" xr6:coauthVersionLast="47" xr6:coauthVersionMax="47" xr10:uidLastSave="{00000000-0000-0000-0000-000000000000}"/>
  <bookViews>
    <workbookView xWindow="38400" yWindow="6045" windowWidth="15180" windowHeight="9060" firstSheet="2" activeTab="6" xr2:uid="{C06CD3FF-13A3-493B-B93D-6A663753C90F}"/>
  </bookViews>
  <sheets>
    <sheet name="Hoja2" sheetId="5" r:id="rId1"/>
    <sheet name="Vertical" sheetId="4" r:id="rId2"/>
    <sheet name="Horizontal(2)" sheetId="6" r:id="rId3"/>
    <sheet name="Horizontal" sheetId="2" r:id="rId4"/>
    <sheet name="Hoja1" sheetId="1" r:id="rId5"/>
    <sheet name="Hoja3" sheetId="3" r:id="rId6"/>
    <sheet name="Hoja4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7" l="1"/>
  <c r="N16" i="7"/>
  <c r="O15" i="7"/>
  <c r="N15" i="7"/>
  <c r="J16" i="7"/>
  <c r="J15" i="7"/>
  <c r="I16" i="7"/>
  <c r="I15" i="7"/>
  <c r="M14" i="7"/>
  <c r="V41" i="7"/>
  <c r="V42" i="7"/>
  <c r="V43" i="7"/>
  <c r="V40" i="7"/>
  <c r="P44" i="7"/>
  <c r="Q44" i="7"/>
  <c r="R44" i="7"/>
  <c r="S44" i="7"/>
  <c r="T44" i="7"/>
  <c r="O44" i="7"/>
  <c r="I2" i="7"/>
  <c r="AI11" i="4"/>
  <c r="AJ11" i="4"/>
  <c r="AK11" i="4"/>
  <c r="AL11" i="4"/>
  <c r="AM11" i="4"/>
  <c r="AH11" i="4"/>
  <c r="O3" i="7"/>
  <c r="O4" i="7"/>
  <c r="O5" i="7"/>
  <c r="O6" i="7"/>
  <c r="O7" i="7"/>
  <c r="O8" i="7"/>
  <c r="O9" i="7"/>
  <c r="O10" i="7"/>
  <c r="O11" i="7"/>
  <c r="O12" i="7"/>
  <c r="O13" i="7"/>
  <c r="O14" i="7"/>
  <c r="O2" i="7"/>
  <c r="N3" i="7"/>
  <c r="N4" i="7"/>
  <c r="N5" i="7"/>
  <c r="N6" i="7"/>
  <c r="N7" i="7"/>
  <c r="N8" i="7"/>
  <c r="N9" i="7"/>
  <c r="N10" i="7"/>
  <c r="N11" i="7"/>
  <c r="N12" i="7"/>
  <c r="N13" i="7"/>
  <c r="N14" i="7"/>
  <c r="N2" i="7"/>
  <c r="J2" i="7"/>
  <c r="K2" i="7"/>
  <c r="J3" i="7"/>
  <c r="K3" i="7"/>
  <c r="J4" i="7"/>
  <c r="K4" i="7"/>
  <c r="J5" i="7"/>
  <c r="K5" i="7"/>
  <c r="J6" i="7"/>
  <c r="K6" i="7"/>
  <c r="J7" i="7"/>
  <c r="K7" i="7"/>
  <c r="J8" i="7"/>
  <c r="K8" i="7"/>
  <c r="J9" i="7"/>
  <c r="K9" i="7"/>
  <c r="J10" i="7"/>
  <c r="K10" i="7"/>
  <c r="J11" i="7"/>
  <c r="K11" i="7"/>
  <c r="J12" i="7"/>
  <c r="K12" i="7"/>
  <c r="J13" i="7"/>
  <c r="K13" i="7"/>
  <c r="J14" i="7"/>
  <c r="K14" i="7"/>
  <c r="I13" i="7"/>
  <c r="I12" i="7"/>
  <c r="I10" i="7"/>
  <c r="I11" i="7"/>
  <c r="I9" i="7"/>
  <c r="I8" i="7"/>
  <c r="I7" i="7"/>
  <c r="I6" i="7"/>
  <c r="I5" i="7"/>
  <c r="I4" i="7"/>
  <c r="I3" i="7"/>
  <c r="I14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2" i="7"/>
  <c r="AG9" i="6"/>
  <c r="AH9" i="6"/>
  <c r="AI9" i="6"/>
  <c r="AF9" i="6"/>
  <c r="AK8" i="6"/>
  <c r="AK7" i="6"/>
  <c r="AK6" i="6"/>
  <c r="AK5" i="6"/>
  <c r="W50" i="6"/>
  <c r="K52" i="6"/>
  <c r="K51" i="6"/>
  <c r="O48" i="6"/>
  <c r="M49" i="6"/>
  <c r="J51" i="6"/>
  <c r="D51" i="6"/>
  <c r="K50" i="6"/>
  <c r="I52" i="6"/>
  <c r="G26" i="2"/>
  <c r="G27" i="2"/>
  <c r="G28" i="2"/>
  <c r="G29" i="2"/>
  <c r="G30" i="2"/>
  <c r="S43" i="6"/>
  <c r="J48" i="6"/>
  <c r="I38" i="6"/>
  <c r="I37" i="6"/>
  <c r="J50" i="6"/>
  <c r="I50" i="6"/>
  <c r="K49" i="6"/>
  <c r="J49" i="6"/>
  <c r="I49" i="6"/>
  <c r="K48" i="6"/>
  <c r="I48" i="6"/>
  <c r="I47" i="6"/>
  <c r="S46" i="6"/>
  <c r="I46" i="6"/>
  <c r="S45" i="6"/>
  <c r="I45" i="6"/>
  <c r="S44" i="6"/>
  <c r="I44" i="6"/>
  <c r="I43" i="6"/>
  <c r="S42" i="6"/>
  <c r="I42" i="6"/>
  <c r="S41" i="6"/>
  <c r="I41" i="6"/>
  <c r="S40" i="6"/>
  <c r="I40" i="6"/>
  <c r="M40" i="6" s="1"/>
  <c r="S39" i="6"/>
  <c r="I39" i="6"/>
  <c r="S38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  <c r="D51" i="4"/>
  <c r="E51" i="4"/>
  <c r="D52" i="4"/>
  <c r="E52" i="4"/>
  <c r="C52" i="4"/>
  <c r="C51" i="4"/>
  <c r="I50" i="4"/>
  <c r="U50" i="4"/>
  <c r="T50" i="4"/>
  <c r="S50" i="4"/>
  <c r="S49" i="4"/>
  <c r="M51" i="4"/>
  <c r="M52" i="4"/>
  <c r="K52" i="4"/>
  <c r="K51" i="4"/>
  <c r="K50" i="4"/>
  <c r="J52" i="4"/>
  <c r="J51" i="4"/>
  <c r="I52" i="4"/>
  <c r="I51" i="4"/>
  <c r="M50" i="4"/>
  <c r="W39" i="4"/>
  <c r="Z49" i="4"/>
  <c r="Y49" i="4"/>
  <c r="W49" i="4"/>
  <c r="W48" i="4"/>
  <c r="W47" i="4"/>
  <c r="W46" i="4"/>
  <c r="W45" i="4"/>
  <c r="W44" i="4"/>
  <c r="W43" i="4"/>
  <c r="W42" i="4"/>
  <c r="W41" i="4"/>
  <c r="W40" i="4"/>
  <c r="P49" i="4"/>
  <c r="P50" i="4"/>
  <c r="P48" i="4"/>
  <c r="O48" i="4"/>
  <c r="O49" i="4"/>
  <c r="O50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2" i="4"/>
  <c r="S38" i="4"/>
  <c r="S39" i="4"/>
  <c r="S40" i="4"/>
  <c r="S41" i="4"/>
  <c r="S42" i="4"/>
  <c r="S43" i="4"/>
  <c r="S44" i="4"/>
  <c r="S45" i="4"/>
  <c r="S46" i="4"/>
  <c r="I37" i="4"/>
  <c r="I38" i="4"/>
  <c r="I39" i="4"/>
  <c r="I40" i="4"/>
  <c r="I41" i="4"/>
  <c r="I42" i="4"/>
  <c r="I43" i="4"/>
  <c r="I44" i="4"/>
  <c r="I45" i="4"/>
  <c r="I46" i="4"/>
  <c r="I47" i="4"/>
  <c r="I48" i="4"/>
  <c r="J48" i="4"/>
  <c r="K48" i="4"/>
  <c r="I49" i="4"/>
  <c r="J49" i="4"/>
  <c r="K49" i="4"/>
  <c r="J50" i="4"/>
  <c r="M48" i="1"/>
  <c r="N48" i="1"/>
  <c r="N46" i="1"/>
  <c r="D74" i="2"/>
  <c r="C74" i="2"/>
  <c r="D73" i="2"/>
  <c r="C73" i="2"/>
  <c r="D72" i="2"/>
  <c r="C72" i="2"/>
  <c r="D58" i="1"/>
  <c r="D59" i="1"/>
  <c r="D57" i="1"/>
  <c r="C58" i="1"/>
  <c r="C59" i="1"/>
  <c r="C57" i="1"/>
  <c r="C28" i="3"/>
  <c r="D28" i="3"/>
  <c r="E28" i="3"/>
  <c r="F28" i="3"/>
  <c r="G28" i="3"/>
  <c r="H28" i="3"/>
  <c r="C29" i="3"/>
  <c r="D29" i="3"/>
  <c r="E29" i="3"/>
  <c r="F29" i="3"/>
  <c r="G29" i="3"/>
  <c r="H29" i="3"/>
  <c r="C30" i="3"/>
  <c r="D30" i="3"/>
  <c r="E30" i="3"/>
  <c r="F30" i="3"/>
  <c r="G30" i="3"/>
  <c r="H30" i="3"/>
  <c r="B29" i="3"/>
  <c r="B30" i="3"/>
  <c r="B28" i="3"/>
  <c r="L2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2" i="2"/>
  <c r="I43" i="2"/>
  <c r="H43" i="2"/>
  <c r="G43" i="2"/>
  <c r="I42" i="2"/>
  <c r="H42" i="2"/>
  <c r="G42" i="2"/>
  <c r="L32" i="2" s="1"/>
  <c r="I41" i="2"/>
  <c r="H41" i="2"/>
  <c r="G41" i="2"/>
  <c r="G40" i="2"/>
  <c r="G39" i="2"/>
  <c r="G38" i="2"/>
  <c r="G37" i="2"/>
  <c r="G36" i="2"/>
  <c r="G35" i="2"/>
  <c r="G34" i="2"/>
  <c r="G33" i="2"/>
  <c r="N32" i="2"/>
  <c r="M32" i="2"/>
  <c r="G32" i="2"/>
  <c r="L31" i="2"/>
  <c r="G31" i="2"/>
  <c r="L30" i="2"/>
  <c r="H53" i="1"/>
  <c r="I53" i="1"/>
  <c r="J53" i="1"/>
  <c r="H54" i="1"/>
  <c r="I54" i="1"/>
  <c r="J54" i="1"/>
  <c r="I52" i="1"/>
  <c r="J52" i="1"/>
  <c r="H41" i="1"/>
  <c r="H42" i="1"/>
  <c r="H43" i="1"/>
  <c r="H44" i="1"/>
  <c r="H45" i="1"/>
  <c r="H46" i="1"/>
  <c r="H47" i="1"/>
  <c r="H48" i="1"/>
  <c r="H49" i="1"/>
  <c r="H50" i="1"/>
  <c r="H51" i="1"/>
  <c r="H52" i="1"/>
  <c r="W46" i="6" l="1"/>
  <c r="W45" i="6"/>
  <c r="W44" i="6"/>
  <c r="W43" i="6"/>
  <c r="W42" i="6"/>
  <c r="W41" i="6"/>
  <c r="W40" i="6"/>
  <c r="W39" i="6"/>
  <c r="M39" i="6"/>
  <c r="M38" i="6"/>
  <c r="U49" i="6"/>
  <c r="M47" i="6"/>
  <c r="M46" i="6"/>
  <c r="M44" i="6"/>
  <c r="M43" i="6"/>
  <c r="M42" i="6"/>
  <c r="P50" i="6"/>
  <c r="O50" i="6"/>
  <c r="M50" i="6"/>
  <c r="P49" i="6"/>
  <c r="O49" i="6"/>
  <c r="I51" i="6"/>
  <c r="T49" i="6"/>
  <c r="P48" i="6"/>
  <c r="M48" i="6"/>
  <c r="S49" i="6"/>
  <c r="M45" i="6"/>
  <c r="S48" i="6"/>
  <c r="M41" i="6"/>
  <c r="S47" i="6"/>
  <c r="W47" i="6" s="1"/>
  <c r="M37" i="6"/>
  <c r="W50" i="4"/>
  <c r="Z50" i="4"/>
  <c r="Y50" i="4"/>
  <c r="S48" i="4"/>
  <c r="S47" i="4"/>
  <c r="U49" i="4"/>
  <c r="T49" i="4"/>
  <c r="N43" i="1"/>
  <c r="M43" i="1"/>
  <c r="O43" i="1"/>
  <c r="M40" i="1"/>
  <c r="M41" i="1"/>
  <c r="M42" i="1"/>
  <c r="Z49" i="6" l="1"/>
  <c r="J52" i="6"/>
  <c r="M51" i="6"/>
  <c r="C51" i="6"/>
  <c r="E51" i="6"/>
  <c r="W49" i="6"/>
  <c r="Y49" i="6"/>
  <c r="W48" i="6"/>
  <c r="E52" i="6" l="1"/>
  <c r="U50" i="6"/>
  <c r="T50" i="6"/>
  <c r="D52" i="6"/>
  <c r="S50" i="6"/>
  <c r="M52" i="6"/>
  <c r="C52" i="6"/>
  <c r="Z50" i="6" l="1"/>
  <c r="Y50" i="6"/>
</calcChain>
</file>

<file path=xl/sharedStrings.xml><?xml version="1.0" encoding="utf-8"?>
<sst xmlns="http://schemas.openxmlformats.org/spreadsheetml/2006/main" count="502" uniqueCount="84">
  <si>
    <t xml:space="preserve">Ventas totales Vertical </t>
  </si>
  <si>
    <t>Fecha</t>
  </si>
  <si>
    <t>Ventas prom x proyecto</t>
  </si>
  <si>
    <t>Cuartos Disponibles totales</t>
  </si>
  <si>
    <t>  5 estrellas disponibles</t>
  </si>
  <si>
    <t>  4 estrellas disponibles</t>
  </si>
  <si>
    <t>  3 estrellas disponibles</t>
  </si>
  <si>
    <t>  2 estrellas disponibles</t>
  </si>
  <si>
    <t>  1 estrella disponibles</t>
  </si>
  <si>
    <t>Cuartos ocupados totales</t>
  </si>
  <si>
    <t>  5 estrellas ocupados</t>
  </si>
  <si>
    <t>  4 estrellas ocupados</t>
  </si>
  <si>
    <t>  3 estrellas ocupados</t>
  </si>
  <si>
    <t>  2 estrellas ocupados</t>
  </si>
  <si>
    <t>  1 estrella ocupados</t>
  </si>
  <si>
    <t/>
  </si>
  <si>
    <t>Visitantes totales hoteles</t>
  </si>
  <si>
    <t>  Turistas 5 estrellas hoteles</t>
  </si>
  <si>
    <t>  Turistas 4 estrellas hoteles</t>
  </si>
  <si>
    <t>  Turistas 3 estrellas hoteles</t>
  </si>
  <si>
    <t>Turistas  2 estrellas hoteles</t>
  </si>
  <si>
    <t>Turistas 1 estrella hoteles</t>
  </si>
  <si>
    <t>Porcentaje ocupacion total</t>
  </si>
  <si>
    <t>  Porcentaje ocupacion 5 estrellas</t>
  </si>
  <si>
    <t>  Porcentaje ocupacion 4 estrellas</t>
  </si>
  <si>
    <t>  Porcentaje ocupacion 3 estrellas</t>
  </si>
  <si>
    <t>  Porcentaje ocupacion 2 estrellas</t>
  </si>
  <si>
    <t>  Porcentaje ocupacion 1 estrella</t>
  </si>
  <si>
    <t>Estancia promedio total hoteles</t>
  </si>
  <si>
    <t>Estancia promedio hoteles 5 estrellas</t>
  </si>
  <si>
    <t> Estancia promedio hoteles 3 estrellas</t>
  </si>
  <si>
    <t>Estancia promedio hoteles 4 estrellas</t>
  </si>
  <si>
    <t>Estancia promedio hoteles 2 estrellas</t>
  </si>
  <si>
    <t>Estancia promedio hoteles 1 estrella</t>
  </si>
  <si>
    <t>Densidad ocuapcion hotelera total</t>
  </si>
  <si>
    <t>  Densidad ocuapcion hotelera 5 estrellas</t>
  </si>
  <si>
    <t>  Densidad ocuapcion hotelera 4 estrellas</t>
  </si>
  <si>
    <t>  Densidad ocuapcion hotelera 3 estrellas</t>
  </si>
  <si>
    <t>Densidad ocuapcion hotelera  2 estrellas</t>
  </si>
  <si>
    <t>  Densidad ocuapcion hotelera 1 estrella</t>
  </si>
  <si>
    <t>Proyectos_verticales</t>
  </si>
  <si>
    <t>Inventario_vertical</t>
  </si>
  <si>
    <t>Precio_venta_vertical</t>
  </si>
  <si>
    <t>Precio_m2_vertical</t>
  </si>
  <si>
    <t>Mensual</t>
  </si>
  <si>
    <t>IV</t>
  </si>
  <si>
    <t>I</t>
  </si>
  <si>
    <t>II</t>
  </si>
  <si>
    <t>III</t>
  </si>
  <si>
    <t>Ventas totales horizontal</t>
  </si>
  <si>
    <t>Proyectos_horizontal</t>
  </si>
  <si>
    <t>Inventario_horizontal</t>
  </si>
  <si>
    <t>Ventas prom x proyecto horizontal</t>
  </si>
  <si>
    <t>Precio_venta_horizontal</t>
  </si>
  <si>
    <t>Precio_m2_horizontal</t>
  </si>
  <si>
    <t xml:space="preserve">Ventas totales horizonral </t>
  </si>
  <si>
    <t>Ofertas en el mercado</t>
  </si>
  <si>
    <t>Año</t>
  </si>
  <si>
    <t>A/B</t>
  </si>
  <si>
    <t>C+</t>
  </si>
  <si>
    <t>C</t>
  </si>
  <si>
    <t>C-</t>
  </si>
  <si>
    <t>D+</t>
  </si>
  <si>
    <t>D</t>
  </si>
  <si>
    <t>E</t>
  </si>
  <si>
    <t>ESTIMACÓN VIVIENDAS POR NIVEL SOCIOECONÓMICO MAZATLÁN</t>
  </si>
  <si>
    <t>NSE</t>
  </si>
  <si>
    <t>D-</t>
  </si>
  <si>
    <t>Punto optimo</t>
  </si>
  <si>
    <t>Dic</t>
  </si>
  <si>
    <t>Mar</t>
  </si>
  <si>
    <t>Ago</t>
  </si>
  <si>
    <t>Nov</t>
  </si>
  <si>
    <t>Feb</t>
  </si>
  <si>
    <t>May</t>
  </si>
  <si>
    <t>Jul</t>
  </si>
  <si>
    <t>Ene</t>
  </si>
  <si>
    <t>Año/Periodo</t>
  </si>
  <si>
    <t>Valor</t>
  </si>
  <si>
    <t>Periodo</t>
  </si>
  <si>
    <t>#</t>
  </si>
  <si>
    <t>Vertical</t>
  </si>
  <si>
    <t>Horizontal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</si>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</sst>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&quot;$&quot;* #,##0_-;\-&quot;$&quot;* #,##0_-;_-&quot;$&quot;* &quot;-&quot;??_-;_-@_-"/>
    <numFmt numFmtId="167" formatCode="0.0%"/>
    <numFmt numFmtId="168" formatCode="0.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rgb="FF000000"/>
      <name val="Roboto Thin"/>
    </font>
    <font>
      <sz val="24"/>
      <color rgb="FF000000"/>
      <name val="Lato Hairline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17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0" xfId="1" applyNumberFormat="1" applyFont="1" applyFill="1" applyBorder="1"/>
    <xf numFmtId="165" fontId="0" fillId="0" borderId="0" xfId="1" quotePrefix="1" applyNumberFormat="1" applyFont="1"/>
    <xf numFmtId="9" fontId="0" fillId="0" borderId="0" xfId="2" applyFont="1"/>
    <xf numFmtId="6" fontId="0" fillId="0" borderId="0" xfId="0" applyNumberFormat="1"/>
    <xf numFmtId="166" fontId="1" fillId="0" borderId="0" xfId="3" applyNumberFormat="1" applyFont="1"/>
    <xf numFmtId="166" fontId="3" fillId="0" borderId="0" xfId="3" applyNumberFormat="1" applyFont="1" applyAlignment="1">
      <alignment horizontal="center" vertical="center" readingOrder="1"/>
    </xf>
    <xf numFmtId="17" fontId="2" fillId="0" borderId="0" xfId="0" applyNumberFormat="1" applyFont="1"/>
    <xf numFmtId="0" fontId="4" fillId="0" borderId="1" xfId="0" applyFont="1" applyBorder="1" applyAlignment="1">
      <alignment horizontal="center" vertical="center" wrapText="1" readingOrder="1"/>
    </xf>
    <xf numFmtId="1" fontId="4" fillId="0" borderId="1" xfId="0" applyNumberFormat="1" applyFont="1" applyBorder="1" applyAlignment="1">
      <alignment horizontal="center" wrapText="1" readingOrder="1"/>
    </xf>
    <xf numFmtId="167" fontId="0" fillId="0" borderId="0" xfId="2" applyNumberFormat="1" applyFont="1"/>
    <xf numFmtId="10" fontId="0" fillId="0" borderId="0" xfId="2" applyNumberFormat="1" applyFont="1"/>
    <xf numFmtId="0" fontId="0" fillId="0" borderId="0" xfId="1" applyNumberFormat="1" applyFont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17" fontId="0" fillId="0" borderId="5" xfId="0" applyNumberFormat="1" applyBorder="1"/>
    <xf numFmtId="17" fontId="2" fillId="0" borderId="5" xfId="0" applyNumberFormat="1" applyFont="1" applyBorder="1"/>
    <xf numFmtId="10" fontId="0" fillId="0" borderId="5" xfId="2" applyNumberFormat="1" applyFont="1" applyBorder="1"/>
    <xf numFmtId="164" fontId="0" fillId="0" borderId="9" xfId="0" applyNumberFormat="1" applyBorder="1" applyAlignment="1">
      <alignment horizontal="center"/>
    </xf>
    <xf numFmtId="168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/>
    <xf numFmtId="3" fontId="0" fillId="0" borderId="0" xfId="0" applyNumberFormat="1" applyAlignment="1">
      <alignment vertical="center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1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center" wrapText="1" readingOrder="1"/>
    </xf>
    <xf numFmtId="0" fontId="5" fillId="0" borderId="3" xfId="0" applyFont="1" applyBorder="1" applyAlignment="1">
      <alignment horizontal="center" wrapText="1" readingOrder="1"/>
    </xf>
  </cellXfs>
  <cellStyles count="5">
    <cellStyle name="Millares" xfId="1" builtinId="3"/>
    <cellStyle name="Moneda" xfId="3" builtinId="4"/>
    <cellStyle name="Moneda 2" xfId="4" xr:uid="{5D51305C-8B56-4C75-A4C1-DE2986EFC3B7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Hoja2!$B$2:$B$23</c:f>
              <c:numCache>
                <c:formatCode>#,##0</c:formatCode>
                <c:ptCount val="22"/>
                <c:pt idx="0">
                  <c:v>1164</c:v>
                </c:pt>
                <c:pt idx="1">
                  <c:v>1436</c:v>
                </c:pt>
                <c:pt idx="2">
                  <c:v>1374</c:v>
                </c:pt>
                <c:pt idx="3">
                  <c:v>1477</c:v>
                </c:pt>
                <c:pt idx="4">
                  <c:v>1595</c:v>
                </c:pt>
                <c:pt idx="5">
                  <c:v>1735</c:v>
                </c:pt>
                <c:pt idx="6">
                  <c:v>3061</c:v>
                </c:pt>
                <c:pt idx="7">
                  <c:v>2616</c:v>
                </c:pt>
                <c:pt idx="8">
                  <c:v>2378</c:v>
                </c:pt>
                <c:pt idx="9">
                  <c:v>2580</c:v>
                </c:pt>
                <c:pt idx="10">
                  <c:v>2654</c:v>
                </c:pt>
                <c:pt idx="11">
                  <c:v>2712</c:v>
                </c:pt>
                <c:pt idx="12">
                  <c:v>2920</c:v>
                </c:pt>
                <c:pt idx="13">
                  <c:v>3329</c:v>
                </c:pt>
                <c:pt idx="14">
                  <c:v>3510</c:v>
                </c:pt>
                <c:pt idx="15">
                  <c:v>3739</c:v>
                </c:pt>
                <c:pt idx="16">
                  <c:v>3706</c:v>
                </c:pt>
                <c:pt idx="17">
                  <c:v>3837</c:v>
                </c:pt>
                <c:pt idx="18">
                  <c:v>4298</c:v>
                </c:pt>
                <c:pt idx="19">
                  <c:v>4070</c:v>
                </c:pt>
                <c:pt idx="20">
                  <c:v>3907</c:v>
                </c:pt>
                <c:pt idx="21">
                  <c:v>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0-4934-8874-55B133E3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433664"/>
        <c:axId val="1373434144"/>
      </c:lineChart>
      <c:catAx>
        <c:axId val="1373433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434144"/>
        <c:crosses val="autoZero"/>
        <c:auto val="1"/>
        <c:lblAlgn val="ctr"/>
        <c:lblOffset val="100"/>
        <c:noMultiLvlLbl val="0"/>
      </c:catAx>
      <c:valAx>
        <c:axId val="137343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43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'Horizontal(2)'!$G$13:$H$52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'Horizontal(2)'!$I$13:$I$52</c:f>
              <c:numCache>
                <c:formatCode>0.00</c:formatCode>
                <c:ptCount val="40"/>
                <c:pt idx="0">
                  <c:v>207</c:v>
                </c:pt>
                <c:pt idx="1">
                  <c:v>183</c:v>
                </c:pt>
                <c:pt idx="2">
                  <c:v>240</c:v>
                </c:pt>
                <c:pt idx="3">
                  <c:v>174</c:v>
                </c:pt>
                <c:pt idx="4">
                  <c:v>243</c:v>
                </c:pt>
                <c:pt idx="5">
                  <c:v>337</c:v>
                </c:pt>
                <c:pt idx="6">
                  <c:v>256</c:v>
                </c:pt>
                <c:pt idx="7">
                  <c:v>230</c:v>
                </c:pt>
                <c:pt idx="8">
                  <c:v>254</c:v>
                </c:pt>
                <c:pt idx="9">
                  <c:v>355</c:v>
                </c:pt>
                <c:pt idx="10">
                  <c:v>299</c:v>
                </c:pt>
                <c:pt idx="11">
                  <c:v>274</c:v>
                </c:pt>
                <c:pt idx="12">
                  <c:v>274</c:v>
                </c:pt>
                <c:pt idx="13">
                  <c:v>205</c:v>
                </c:pt>
                <c:pt idx="14">
                  <c:v>225</c:v>
                </c:pt>
                <c:pt idx="15">
                  <c:v>219</c:v>
                </c:pt>
                <c:pt idx="16">
                  <c:v>212</c:v>
                </c:pt>
                <c:pt idx="17">
                  <c:v>246</c:v>
                </c:pt>
                <c:pt idx="18">
                  <c:v>260</c:v>
                </c:pt>
                <c:pt idx="19">
                  <c:v>217</c:v>
                </c:pt>
                <c:pt idx="20">
                  <c:v>241</c:v>
                </c:pt>
                <c:pt idx="21">
                  <c:v>225</c:v>
                </c:pt>
                <c:pt idx="22">
                  <c:v>181</c:v>
                </c:pt>
                <c:pt idx="23">
                  <c:v>132</c:v>
                </c:pt>
                <c:pt idx="24">
                  <c:v>213</c:v>
                </c:pt>
                <c:pt idx="25">
                  <c:v>276</c:v>
                </c:pt>
                <c:pt idx="26">
                  <c:v>129</c:v>
                </c:pt>
                <c:pt idx="27">
                  <c:v>141</c:v>
                </c:pt>
                <c:pt idx="28">
                  <c:v>129</c:v>
                </c:pt>
                <c:pt idx="29">
                  <c:v>57</c:v>
                </c:pt>
                <c:pt idx="30">
                  <c:v>87</c:v>
                </c:pt>
                <c:pt idx="31">
                  <c:v>237</c:v>
                </c:pt>
                <c:pt idx="32">
                  <c:v>120.89999999999999</c:v>
                </c:pt>
                <c:pt idx="33">
                  <c:v>110.10000000000001</c:v>
                </c:pt>
                <c:pt idx="34">
                  <c:v>37.799999999999997</c:v>
                </c:pt>
                <c:pt idx="35">
                  <c:v>84</c:v>
                </c:pt>
                <c:pt idx="36">
                  <c:v>90</c:v>
                </c:pt>
                <c:pt idx="37">
                  <c:v>60</c:v>
                </c:pt>
                <c:pt idx="38">
                  <c:v>64.285714285714278</c:v>
                </c:pt>
                <c:pt idx="39">
                  <c:v>68.877551020408148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9-450D-908A-57331026547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'Horizontal(2)'!$G$13:$H$52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'Horizontal(2)'!$J$13:$J$50</c:f>
              <c:numCache>
                <c:formatCode>General</c:formatCode>
                <c:ptCount val="38"/>
                <c:pt idx="0">
                  <c:v>207</c:v>
                </c:pt>
                <c:pt idx="1">
                  <c:v>183</c:v>
                </c:pt>
                <c:pt idx="2">
                  <c:v>240</c:v>
                </c:pt>
                <c:pt idx="3">
                  <c:v>174</c:v>
                </c:pt>
                <c:pt idx="4">
                  <c:v>243</c:v>
                </c:pt>
                <c:pt idx="5">
                  <c:v>337</c:v>
                </c:pt>
                <c:pt idx="6">
                  <c:v>256</c:v>
                </c:pt>
                <c:pt idx="7">
                  <c:v>230</c:v>
                </c:pt>
                <c:pt idx="8">
                  <c:v>254</c:v>
                </c:pt>
                <c:pt idx="9">
                  <c:v>355</c:v>
                </c:pt>
                <c:pt idx="10">
                  <c:v>299</c:v>
                </c:pt>
                <c:pt idx="11">
                  <c:v>274</c:v>
                </c:pt>
                <c:pt idx="12">
                  <c:v>274</c:v>
                </c:pt>
                <c:pt idx="13">
                  <c:v>205</c:v>
                </c:pt>
                <c:pt idx="14">
                  <c:v>225</c:v>
                </c:pt>
                <c:pt idx="15">
                  <c:v>219</c:v>
                </c:pt>
                <c:pt idx="16">
                  <c:v>212</c:v>
                </c:pt>
                <c:pt idx="17">
                  <c:v>246</c:v>
                </c:pt>
                <c:pt idx="18">
                  <c:v>260</c:v>
                </c:pt>
                <c:pt idx="19">
                  <c:v>217</c:v>
                </c:pt>
                <c:pt idx="20">
                  <c:v>241</c:v>
                </c:pt>
                <c:pt idx="21">
                  <c:v>225</c:v>
                </c:pt>
                <c:pt idx="22">
                  <c:v>181</c:v>
                </c:pt>
                <c:pt idx="23">
                  <c:v>132</c:v>
                </c:pt>
                <c:pt idx="24">
                  <c:v>213</c:v>
                </c:pt>
                <c:pt idx="25">
                  <c:v>276</c:v>
                </c:pt>
                <c:pt idx="26">
                  <c:v>129</c:v>
                </c:pt>
                <c:pt idx="27">
                  <c:v>141</c:v>
                </c:pt>
                <c:pt idx="28">
                  <c:v>129</c:v>
                </c:pt>
                <c:pt idx="29">
                  <c:v>57</c:v>
                </c:pt>
                <c:pt idx="30">
                  <c:v>87</c:v>
                </c:pt>
                <c:pt idx="31">
                  <c:v>237</c:v>
                </c:pt>
                <c:pt idx="32">
                  <c:v>120.89999999999999</c:v>
                </c:pt>
                <c:pt idx="33">
                  <c:v>110.10000000000001</c:v>
                </c:pt>
                <c:pt idx="34">
                  <c:v>37.799999999999997</c:v>
                </c:pt>
                <c:pt idx="35" formatCode="0">
                  <c:v>24</c:v>
                </c:pt>
                <c:pt idx="36" formatCode="0">
                  <c:v>27</c:v>
                </c:pt>
                <c:pt idx="37" formatCode="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9-450D-908A-57331026547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'Horizontal(2)'!$G$13:$H$52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'Horizontal(2)'!$K$13:$K$52</c:f>
              <c:numCache>
                <c:formatCode>General</c:formatCode>
                <c:ptCount val="40"/>
                <c:pt idx="0">
                  <c:v>207</c:v>
                </c:pt>
                <c:pt idx="1">
                  <c:v>183</c:v>
                </c:pt>
                <c:pt idx="2">
                  <c:v>240</c:v>
                </c:pt>
                <c:pt idx="3">
                  <c:v>174</c:v>
                </c:pt>
                <c:pt idx="4">
                  <c:v>243</c:v>
                </c:pt>
                <c:pt idx="5">
                  <c:v>337</c:v>
                </c:pt>
                <c:pt idx="6">
                  <c:v>256</c:v>
                </c:pt>
                <c:pt idx="7">
                  <c:v>230</c:v>
                </c:pt>
                <c:pt idx="8">
                  <c:v>254</c:v>
                </c:pt>
                <c:pt idx="9">
                  <c:v>355</c:v>
                </c:pt>
                <c:pt idx="10">
                  <c:v>299</c:v>
                </c:pt>
                <c:pt idx="11">
                  <c:v>274</c:v>
                </c:pt>
                <c:pt idx="12">
                  <c:v>274</c:v>
                </c:pt>
                <c:pt idx="13">
                  <c:v>205</c:v>
                </c:pt>
                <c:pt idx="14">
                  <c:v>225</c:v>
                </c:pt>
                <c:pt idx="15">
                  <c:v>219</c:v>
                </c:pt>
                <c:pt idx="16">
                  <c:v>212</c:v>
                </c:pt>
                <c:pt idx="17">
                  <c:v>246</c:v>
                </c:pt>
                <c:pt idx="18">
                  <c:v>260</c:v>
                </c:pt>
                <c:pt idx="19">
                  <c:v>217</c:v>
                </c:pt>
                <c:pt idx="20">
                  <c:v>241</c:v>
                </c:pt>
                <c:pt idx="21">
                  <c:v>225</c:v>
                </c:pt>
                <c:pt idx="22">
                  <c:v>181</c:v>
                </c:pt>
                <c:pt idx="23">
                  <c:v>132</c:v>
                </c:pt>
                <c:pt idx="24">
                  <c:v>213</c:v>
                </c:pt>
                <c:pt idx="25">
                  <c:v>276</c:v>
                </c:pt>
                <c:pt idx="26">
                  <c:v>129</c:v>
                </c:pt>
                <c:pt idx="27">
                  <c:v>141</c:v>
                </c:pt>
                <c:pt idx="28">
                  <c:v>129</c:v>
                </c:pt>
                <c:pt idx="29">
                  <c:v>57</c:v>
                </c:pt>
                <c:pt idx="30">
                  <c:v>87</c:v>
                </c:pt>
                <c:pt idx="31">
                  <c:v>237</c:v>
                </c:pt>
                <c:pt idx="32">
                  <c:v>120.89999999999999</c:v>
                </c:pt>
                <c:pt idx="33">
                  <c:v>110.10000000000001</c:v>
                </c:pt>
                <c:pt idx="34">
                  <c:v>37.799999999999997</c:v>
                </c:pt>
                <c:pt idx="35" formatCode="0">
                  <c:v>156</c:v>
                </c:pt>
                <c:pt idx="36" formatCode="0">
                  <c:v>144</c:v>
                </c:pt>
                <c:pt idx="37" formatCode="0">
                  <c:v>78</c:v>
                </c:pt>
                <c:pt idx="38" formatCode="0">
                  <c:v>109.28571428571426</c:v>
                </c:pt>
                <c:pt idx="39" formatCode="0">
                  <c:v>110.20408163265304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9-450D-908A-573310265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65536"/>
        <c:axId val="222572736"/>
      </c:lineChart>
      <c:catAx>
        <c:axId val="2225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572736"/>
        <c:crosses val="autoZero"/>
        <c:auto val="1"/>
        <c:lblAlgn val="ctr"/>
        <c:lblOffset val="100"/>
        <c:noMultiLvlLbl val="0"/>
      </c:catAx>
      <c:valAx>
        <c:axId val="22257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56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'Horizontal(2)'!$M$13:$M$52</c:f>
              <c:numCache>
                <c:formatCode>0%</c:formatCode>
                <c:ptCount val="40"/>
                <c:pt idx="0">
                  <c:v>-0.39473684210526316</c:v>
                </c:pt>
                <c:pt idx="1">
                  <c:v>-0.11594202898550725</c:v>
                </c:pt>
                <c:pt idx="2">
                  <c:v>0.31147540983606559</c:v>
                </c:pt>
                <c:pt idx="3">
                  <c:v>-0.27500000000000002</c:v>
                </c:pt>
                <c:pt idx="4">
                  <c:v>0.39655172413793105</c:v>
                </c:pt>
                <c:pt idx="5">
                  <c:v>0.38683127572016462</c:v>
                </c:pt>
                <c:pt idx="6">
                  <c:v>-0.24035608308605341</c:v>
                </c:pt>
                <c:pt idx="7">
                  <c:v>-0.1015625</c:v>
                </c:pt>
                <c:pt idx="8">
                  <c:v>0.10434782608695652</c:v>
                </c:pt>
                <c:pt idx="9">
                  <c:v>0.39763779527559057</c:v>
                </c:pt>
                <c:pt idx="10">
                  <c:v>-0.15774647887323945</c:v>
                </c:pt>
                <c:pt idx="11">
                  <c:v>-8.3612040133779264E-2</c:v>
                </c:pt>
                <c:pt idx="12">
                  <c:v>0</c:v>
                </c:pt>
                <c:pt idx="13">
                  <c:v>-0.2518248175182482</c:v>
                </c:pt>
                <c:pt idx="14">
                  <c:v>9.7560975609756101E-2</c:v>
                </c:pt>
                <c:pt idx="15">
                  <c:v>-2.6666666666666668E-2</c:v>
                </c:pt>
                <c:pt idx="16">
                  <c:v>-3.1963470319634701E-2</c:v>
                </c:pt>
                <c:pt idx="17">
                  <c:v>0.16037735849056603</c:v>
                </c:pt>
                <c:pt idx="18">
                  <c:v>5.6910569105691054E-2</c:v>
                </c:pt>
                <c:pt idx="19">
                  <c:v>-0.16538461538461538</c:v>
                </c:pt>
                <c:pt idx="20">
                  <c:v>0.11059907834101383</c:v>
                </c:pt>
                <c:pt idx="21">
                  <c:v>-6.6390041493775934E-2</c:v>
                </c:pt>
                <c:pt idx="22">
                  <c:v>-0.19555555555555557</c:v>
                </c:pt>
                <c:pt idx="23">
                  <c:v>-0.27071823204419887</c:v>
                </c:pt>
                <c:pt idx="24">
                  <c:v>0.61363636363636365</c:v>
                </c:pt>
                <c:pt idx="25">
                  <c:v>0.29577464788732394</c:v>
                </c:pt>
                <c:pt idx="26">
                  <c:v>-0.53260869565217395</c:v>
                </c:pt>
                <c:pt idx="27">
                  <c:v>9.3023255813953487E-2</c:v>
                </c:pt>
                <c:pt idx="28">
                  <c:v>-8.5106382978723402E-2</c:v>
                </c:pt>
                <c:pt idx="29">
                  <c:v>-0.55813953488372092</c:v>
                </c:pt>
                <c:pt idx="30">
                  <c:v>0.52631578947368418</c:v>
                </c:pt>
                <c:pt idx="31">
                  <c:v>1.7241379310344827</c:v>
                </c:pt>
                <c:pt idx="32">
                  <c:v>-0.48987341772151904</c:v>
                </c:pt>
                <c:pt idx="33">
                  <c:v>-8.9330024813895653E-2</c:v>
                </c:pt>
                <c:pt idx="34">
                  <c:v>-0.65667574931880113</c:v>
                </c:pt>
                <c:pt idx="35">
                  <c:v>1.2222222222222223</c:v>
                </c:pt>
                <c:pt idx="36">
                  <c:v>7.1428571428571425E-2</c:v>
                </c:pt>
                <c:pt idx="37">
                  <c:v>-0.33333333333333331</c:v>
                </c:pt>
                <c:pt idx="38">
                  <c:v>7.14285714285713E-2</c:v>
                </c:pt>
                <c:pt idx="39">
                  <c:v>7.1428571428571327E-2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C-4388-A89A-D01C94BF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711408"/>
        <c:axId val="345711888"/>
      </c:lineChart>
      <c:catAx>
        <c:axId val="345711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5711888"/>
        <c:crosses val="autoZero"/>
        <c:auto val="1"/>
        <c:lblAlgn val="ctr"/>
        <c:lblOffset val="100"/>
        <c:noMultiLvlLbl val="0"/>
      </c:catAx>
      <c:valAx>
        <c:axId val="3457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571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'Horizontal(2)'!$R$38:$R$50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 formatCode="0">
                  <c:v>2025</c:v>
                </c:pt>
                <c:pt idx="12" formatCode="0">
                  <c:v>2026</c:v>
                </c:pt>
              </c:numCache>
            </c:numRef>
          </c:cat>
          <c:val>
            <c:numRef>
              <c:f>'Horizontal(2)'!$S$38:$S$50</c:f>
              <c:numCache>
                <c:formatCode>_-* #,##0_-;\-* #,##0_-;_-* "-"??_-;_-@_-</c:formatCode>
                <c:ptCount val="13"/>
                <c:pt idx="0">
                  <c:v>1308</c:v>
                </c:pt>
                <c:pt idx="1">
                  <c:v>1605</c:v>
                </c:pt>
                <c:pt idx="2">
                  <c:v>1248</c:v>
                </c:pt>
                <c:pt idx="3">
                  <c:v>804</c:v>
                </c:pt>
                <c:pt idx="4">
                  <c:v>1066</c:v>
                </c:pt>
                <c:pt idx="5">
                  <c:v>1182</c:v>
                </c:pt>
                <c:pt idx="6">
                  <c:v>923</c:v>
                </c:pt>
                <c:pt idx="7">
                  <c:v>935</c:v>
                </c:pt>
                <c:pt idx="8">
                  <c:v>779</c:v>
                </c:pt>
                <c:pt idx="9">
                  <c:v>759</c:v>
                </c:pt>
                <c:pt idx="10">
                  <c:v>510</c:v>
                </c:pt>
                <c:pt idx="11">
                  <c:v>352.8</c:v>
                </c:pt>
                <c:pt idx="12">
                  <c:v>283.16326530612241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9-4403-AE90-2E7CF2CC5F5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'Horizontal(2)'!$R$38:$R$50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 formatCode="0">
                  <c:v>2025</c:v>
                </c:pt>
                <c:pt idx="12" formatCode="0">
                  <c:v>2026</c:v>
                </c:pt>
              </c:numCache>
            </c:numRef>
          </c:cat>
          <c:val>
            <c:numRef>
              <c:f>'Horizontal(2)'!$T$38:$T$50</c:f>
              <c:numCache>
                <c:formatCode>_-* #,##0_-;\-* #,##0_-;_-* "-"??_-;_-@_-</c:formatCode>
                <c:ptCount val="13"/>
                <c:pt idx="0">
                  <c:v>1308</c:v>
                </c:pt>
                <c:pt idx="1">
                  <c:v>1605</c:v>
                </c:pt>
                <c:pt idx="2">
                  <c:v>1248</c:v>
                </c:pt>
                <c:pt idx="3">
                  <c:v>804</c:v>
                </c:pt>
                <c:pt idx="4">
                  <c:v>1066</c:v>
                </c:pt>
                <c:pt idx="5">
                  <c:v>1182</c:v>
                </c:pt>
                <c:pt idx="6">
                  <c:v>923</c:v>
                </c:pt>
                <c:pt idx="7">
                  <c:v>935</c:v>
                </c:pt>
                <c:pt idx="8">
                  <c:v>779</c:v>
                </c:pt>
                <c:pt idx="9">
                  <c:v>759</c:v>
                </c:pt>
                <c:pt idx="10">
                  <c:v>510</c:v>
                </c:pt>
                <c:pt idx="11">
                  <c:v>292.8</c:v>
                </c:pt>
                <c:pt idx="12">
                  <c:v>75.375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9-4403-AE90-2E7CF2CC5F5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'Horizontal(2)'!$R$38:$R$50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 formatCode="0">
                  <c:v>2025</c:v>
                </c:pt>
                <c:pt idx="12" formatCode="0">
                  <c:v>2026</c:v>
                </c:pt>
              </c:numCache>
            </c:numRef>
          </c:cat>
          <c:val>
            <c:numRef>
              <c:f>'Horizontal(2)'!$U$38:$U$50</c:f>
              <c:numCache>
                <c:formatCode>General</c:formatCode>
                <c:ptCount val="13"/>
                <c:pt idx="0">
                  <c:v>1308</c:v>
                </c:pt>
                <c:pt idx="1">
                  <c:v>1605</c:v>
                </c:pt>
                <c:pt idx="2">
                  <c:v>1248</c:v>
                </c:pt>
                <c:pt idx="3">
                  <c:v>804</c:v>
                </c:pt>
                <c:pt idx="4">
                  <c:v>1066</c:v>
                </c:pt>
                <c:pt idx="5">
                  <c:v>1182</c:v>
                </c:pt>
                <c:pt idx="6">
                  <c:v>923</c:v>
                </c:pt>
                <c:pt idx="7">
                  <c:v>935</c:v>
                </c:pt>
                <c:pt idx="8" formatCode="0">
                  <c:v>779</c:v>
                </c:pt>
                <c:pt idx="9" formatCode="0">
                  <c:v>759</c:v>
                </c:pt>
                <c:pt idx="10" formatCode="0">
                  <c:v>510</c:v>
                </c:pt>
                <c:pt idx="11" formatCode="_-* #,##0_-;\-* #,##0_-;_-* &quot;-&quot;??_-;_-@_-">
                  <c:v>424.8</c:v>
                </c:pt>
                <c:pt idx="12" formatCode="_-* #,##0_-;\-* #,##0_-;_-* &quot;-&quot;??_-;_-@_-">
                  <c:v>441.48979591836735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9-4403-AE90-2E7CF2CC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018448"/>
        <c:axId val="665013168"/>
      </c:lineChart>
      <c:catAx>
        <c:axId val="66501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5013168"/>
        <c:crosses val="autoZero"/>
        <c:auto val="1"/>
        <c:lblAlgn val="ctr"/>
        <c:lblOffset val="100"/>
        <c:noMultiLvlLbl val="0"/>
      </c:catAx>
      <c:valAx>
        <c:axId val="6650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501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'Horizontal(2)'!$W$39:$W$50</c:f>
              <c:numCache>
                <c:formatCode>0%</c:formatCode>
                <c:ptCount val="12"/>
                <c:pt idx="0">
                  <c:v>0.22706422018348624</c:v>
                </c:pt>
                <c:pt idx="1">
                  <c:v>-0.22242990654205608</c:v>
                </c:pt>
                <c:pt idx="2">
                  <c:v>-0.35576923076923078</c:v>
                </c:pt>
                <c:pt idx="3">
                  <c:v>0.32587064676616917</c:v>
                </c:pt>
                <c:pt idx="4">
                  <c:v>0.10881801125703565</c:v>
                </c:pt>
                <c:pt idx="5">
                  <c:v>-0.21912013536379019</c:v>
                </c:pt>
                <c:pt idx="6">
                  <c:v>1.3001083423618635E-2</c:v>
                </c:pt>
                <c:pt idx="7">
                  <c:v>-0.16684491978609625</c:v>
                </c:pt>
                <c:pt idx="8">
                  <c:v>-2.5673940949935817E-2</c:v>
                </c:pt>
                <c:pt idx="9">
                  <c:v>-0.32806324110671936</c:v>
                </c:pt>
                <c:pt idx="10">
                  <c:v>-0.30823529411764705</c:v>
                </c:pt>
                <c:pt idx="11">
                  <c:v>-0.19738303484659184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E-4E3C-A493-96907083D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064048"/>
        <c:axId val="665076528"/>
      </c:lineChart>
      <c:catAx>
        <c:axId val="665064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5076528"/>
        <c:crosses val="autoZero"/>
        <c:auto val="1"/>
        <c:lblAlgn val="ctr"/>
        <c:lblOffset val="100"/>
        <c:noMultiLvlLbl val="0"/>
      </c:catAx>
      <c:valAx>
        <c:axId val="66507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506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'Horizontal(2)'!$A$28:$B$52</c:f>
              <c:multiLvlStrCache>
                <c:ptCount val="25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  <c:pt idx="23">
                    <c:v>Ago</c:v>
                  </c:pt>
                  <c:pt idx="24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'Horizontal(2)'!$C$28:$C$52</c:f>
              <c:numCache>
                <c:formatCode>General</c:formatCode>
                <c:ptCount val="25"/>
                <c:pt idx="5" formatCode="0">
                  <c:v>36</c:v>
                </c:pt>
                <c:pt idx="6" formatCode="0">
                  <c:v>21</c:v>
                </c:pt>
                <c:pt idx="7" formatCode="0">
                  <c:v>84</c:v>
                </c:pt>
                <c:pt idx="8" formatCode="0">
                  <c:v>65</c:v>
                </c:pt>
                <c:pt idx="9" formatCode="0">
                  <c:v>71</c:v>
                </c:pt>
                <c:pt idx="10" formatCode="0">
                  <c:v>92</c:v>
                </c:pt>
                <c:pt idx="11" formatCode="0">
                  <c:v>43</c:v>
                </c:pt>
                <c:pt idx="12" formatCode="0">
                  <c:v>47</c:v>
                </c:pt>
                <c:pt idx="13" formatCode="0">
                  <c:v>43</c:v>
                </c:pt>
                <c:pt idx="14" formatCode="0">
                  <c:v>19</c:v>
                </c:pt>
                <c:pt idx="15" formatCode="0">
                  <c:v>29</c:v>
                </c:pt>
                <c:pt idx="16" formatCode="0">
                  <c:v>79</c:v>
                </c:pt>
                <c:pt idx="17" formatCode="0">
                  <c:v>40.299999999999997</c:v>
                </c:pt>
                <c:pt idx="18" formatCode="0">
                  <c:v>36.700000000000003</c:v>
                </c:pt>
                <c:pt idx="19" formatCode="0">
                  <c:v>12.6</c:v>
                </c:pt>
                <c:pt idx="20" formatCode="0">
                  <c:v>28</c:v>
                </c:pt>
                <c:pt idx="21" formatCode="0">
                  <c:v>30</c:v>
                </c:pt>
                <c:pt idx="22" formatCode="0">
                  <c:v>20</c:v>
                </c:pt>
                <c:pt idx="23" formatCode="0">
                  <c:v>21.428571428571427</c:v>
                </c:pt>
                <c:pt idx="24" formatCode="0">
                  <c:v>22.959183673469383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E-46E0-A300-71DCF32BED2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'Horizontal(2)'!$A$28:$B$52</c:f>
              <c:multiLvlStrCache>
                <c:ptCount val="25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  <c:pt idx="23">
                    <c:v>Ago</c:v>
                  </c:pt>
                  <c:pt idx="24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'Horizontal(2)'!$D$28:$D$52</c:f>
              <c:numCache>
                <c:formatCode>General</c:formatCode>
                <c:ptCount val="25"/>
                <c:pt idx="5">
                  <c:v>36</c:v>
                </c:pt>
                <c:pt idx="6">
                  <c:v>21</c:v>
                </c:pt>
                <c:pt idx="7">
                  <c:v>84</c:v>
                </c:pt>
                <c:pt idx="8">
                  <c:v>65</c:v>
                </c:pt>
                <c:pt idx="9">
                  <c:v>71</c:v>
                </c:pt>
                <c:pt idx="10">
                  <c:v>92</c:v>
                </c:pt>
                <c:pt idx="11">
                  <c:v>43</c:v>
                </c:pt>
                <c:pt idx="12">
                  <c:v>47</c:v>
                </c:pt>
                <c:pt idx="13">
                  <c:v>43</c:v>
                </c:pt>
                <c:pt idx="14">
                  <c:v>19</c:v>
                </c:pt>
                <c:pt idx="15">
                  <c:v>29</c:v>
                </c:pt>
                <c:pt idx="16">
                  <c:v>79</c:v>
                </c:pt>
                <c:pt idx="17">
                  <c:v>40.299999999999997</c:v>
                </c:pt>
                <c:pt idx="18">
                  <c:v>36.700000000000003</c:v>
                </c:pt>
                <c:pt idx="19">
                  <c:v>12.6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 formatCode="0">
                  <c:v>5</c:v>
                </c:pt>
                <c:pt idx="24" formatCode="0">
                  <c:v>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E-46E0-A300-71DCF32BED2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'Horizontal(2)'!$A$28:$B$52</c:f>
              <c:multiLvlStrCache>
                <c:ptCount val="25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  <c:pt idx="23">
                    <c:v>Ago</c:v>
                  </c:pt>
                  <c:pt idx="24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'Horizontal(2)'!$E$28:$E$52</c:f>
              <c:numCache>
                <c:formatCode>General</c:formatCode>
                <c:ptCount val="25"/>
                <c:pt idx="5">
                  <c:v>36</c:v>
                </c:pt>
                <c:pt idx="6">
                  <c:v>21</c:v>
                </c:pt>
                <c:pt idx="7">
                  <c:v>84</c:v>
                </c:pt>
                <c:pt idx="8">
                  <c:v>65</c:v>
                </c:pt>
                <c:pt idx="9">
                  <c:v>71</c:v>
                </c:pt>
                <c:pt idx="10">
                  <c:v>92</c:v>
                </c:pt>
                <c:pt idx="11">
                  <c:v>43</c:v>
                </c:pt>
                <c:pt idx="12">
                  <c:v>47</c:v>
                </c:pt>
                <c:pt idx="13">
                  <c:v>43</c:v>
                </c:pt>
                <c:pt idx="14">
                  <c:v>19</c:v>
                </c:pt>
                <c:pt idx="15">
                  <c:v>29</c:v>
                </c:pt>
                <c:pt idx="16">
                  <c:v>79</c:v>
                </c:pt>
                <c:pt idx="17">
                  <c:v>40.299999999999997</c:v>
                </c:pt>
                <c:pt idx="18">
                  <c:v>36.700000000000003</c:v>
                </c:pt>
                <c:pt idx="19">
                  <c:v>12.6</c:v>
                </c:pt>
                <c:pt idx="20">
                  <c:v>52</c:v>
                </c:pt>
                <c:pt idx="21">
                  <c:v>48</c:v>
                </c:pt>
                <c:pt idx="22">
                  <c:v>26</c:v>
                </c:pt>
                <c:pt idx="23" formatCode="0">
                  <c:v>36.428571428571423</c:v>
                </c:pt>
                <c:pt idx="24" formatCode="0">
                  <c:v>36.734693877551017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E-46E0-A300-71DCF32BE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3407264"/>
        <c:axId val="1373421184"/>
      </c:lineChart>
      <c:catAx>
        <c:axId val="13734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421184"/>
        <c:crosses val="autoZero"/>
        <c:auto val="1"/>
        <c:lblAlgn val="ctr"/>
        <c:lblOffset val="100"/>
        <c:noMultiLvlLbl val="0"/>
      </c:catAx>
      <c:valAx>
        <c:axId val="137342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4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'Horizontal(2)'!$AF$4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'Horizontal(2)'!$AE$5:$AE$8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'Horizontal(2)'!$AF$5:$AF$8</c:f>
              <c:numCache>
                <c:formatCode>General</c:formatCode>
                <c:ptCount val="4"/>
                <c:pt idx="0">
                  <c:v>663</c:v>
                </c:pt>
                <c:pt idx="1">
                  <c:v>753</c:v>
                </c:pt>
                <c:pt idx="2">
                  <c:v>441</c:v>
                </c:pt>
                <c:pt idx="3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2-42F0-81D6-09B931596C67}"/>
            </c:ext>
          </c:extLst>
        </c:ser>
        <c:ser>
          <c:idx val="1"/>
          <c:order val="1"/>
          <c:tx>
            <c:strRef>
              <c:f>'Horizontal(2)'!$AG$4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'Horizontal(2)'!$AE$5:$AE$8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'Horizontal(2)'!#REF!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2-42F0-81D6-09B931596C67}"/>
            </c:ext>
          </c:extLst>
        </c:ser>
        <c:ser>
          <c:idx val="2"/>
          <c:order val="2"/>
          <c:tx>
            <c:strRef>
              <c:f>'Horizontal(2)'!$AH$4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'Horizontal(2)'!$AE$5:$AE$8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'Horizontal(2)'!#REF!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2-42F0-81D6-09B931596C67}"/>
            </c:ext>
          </c:extLst>
        </c:ser>
        <c:ser>
          <c:idx val="3"/>
          <c:order val="3"/>
          <c:tx>
            <c:strRef>
              <c:f>'Horizontal(2)'!$AI$4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'Horizontal(2)'!$AE$5:$AE$8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'Horizontal(2)'!#REF!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72-42F0-81D6-09B931596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12575"/>
        <c:axId val="1042417855"/>
      </c:lineChart>
      <c:catAx>
        <c:axId val="104241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2417855"/>
        <c:crosses val="autoZero"/>
        <c:auto val="1"/>
        <c:lblAlgn val="ctr"/>
        <c:lblOffset val="100"/>
        <c:noMultiLvlLbl val="0"/>
      </c:catAx>
      <c:valAx>
        <c:axId val="104241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241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'Horizontal(2)'!$AG$4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'Horizontal(2)'!$AE$5:$AE$8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'Horizontal(2)'!$AG$5:$AG$8</c:f>
              <c:numCache>
                <c:formatCode>0</c:formatCode>
                <c:ptCount val="4"/>
                <c:pt idx="0">
                  <c:v>129</c:v>
                </c:pt>
                <c:pt idx="1">
                  <c:v>57</c:v>
                </c:pt>
                <c:pt idx="2">
                  <c:v>87</c:v>
                </c:pt>
                <c:pt idx="3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8-4D57-AA3F-F3C7096CF0AA}"/>
            </c:ext>
          </c:extLst>
        </c:ser>
        <c:ser>
          <c:idx val="2"/>
          <c:order val="1"/>
          <c:tx>
            <c:strRef>
              <c:f>'Horizontal(2)'!$AH$4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'Horizontal(2)'!$AE$5:$AE$8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'Horizontal(2)'!$AH$5:$AH$8</c:f>
              <c:numCache>
                <c:formatCode>0</c:formatCode>
                <c:ptCount val="4"/>
                <c:pt idx="0">
                  <c:v>120.89999999999999</c:v>
                </c:pt>
                <c:pt idx="1">
                  <c:v>110.10000000000001</c:v>
                </c:pt>
                <c:pt idx="2">
                  <c:v>37.799999999999997</c:v>
                </c:pt>
                <c:pt idx="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8-4D57-AA3F-F3C7096CF0AA}"/>
            </c:ext>
          </c:extLst>
        </c:ser>
        <c:ser>
          <c:idx val="3"/>
          <c:order val="2"/>
          <c:tx>
            <c:strRef>
              <c:f>'Horizontal(2)'!$AI$4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'Horizontal(2)'!$AE$5:$AE$8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'Horizontal(2)'!$AI$5:$AI$8</c:f>
              <c:numCache>
                <c:formatCode>0</c:formatCode>
                <c:ptCount val="4"/>
                <c:pt idx="0">
                  <c:v>90</c:v>
                </c:pt>
                <c:pt idx="1">
                  <c:v>60</c:v>
                </c:pt>
                <c:pt idx="2">
                  <c:v>64.285714285714278</c:v>
                </c:pt>
                <c:pt idx="3">
                  <c:v>68.877551020408148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D57-AA3F-F3C7096CF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111935"/>
        <c:axId val="1280113855"/>
      </c:lineChart>
      <c:catAx>
        <c:axId val="128011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0113855"/>
        <c:crosses val="autoZero"/>
        <c:auto val="1"/>
        <c:lblAlgn val="ctr"/>
        <c:lblOffset val="100"/>
        <c:noMultiLvlLbl val="0"/>
      </c:catAx>
      <c:valAx>
        <c:axId val="128011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011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'Horizontal(2)'!$AG$40:$AG$60</c:f>
              <c:numCache>
                <c:formatCode>General</c:formatCode>
                <c:ptCount val="21"/>
                <c:pt idx="0" formatCode="#,##0">
                  <c:v>1136</c:v>
                </c:pt>
                <c:pt idx="1">
                  <c:v>719</c:v>
                </c:pt>
                <c:pt idx="2">
                  <c:v>431</c:v>
                </c:pt>
                <c:pt idx="3">
                  <c:v>667</c:v>
                </c:pt>
                <c:pt idx="4">
                  <c:v>570</c:v>
                </c:pt>
                <c:pt idx="5">
                  <c:v>571</c:v>
                </c:pt>
                <c:pt idx="6" formatCode="#,##0">
                  <c:v>1274</c:v>
                </c:pt>
                <c:pt idx="7">
                  <c:v>908</c:v>
                </c:pt>
                <c:pt idx="8">
                  <c:v>909</c:v>
                </c:pt>
                <c:pt idx="9">
                  <c:v>905</c:v>
                </c:pt>
                <c:pt idx="10">
                  <c:v>911</c:v>
                </c:pt>
                <c:pt idx="11">
                  <c:v>895</c:v>
                </c:pt>
                <c:pt idx="12">
                  <c:v>776</c:v>
                </c:pt>
                <c:pt idx="13">
                  <c:v>818</c:v>
                </c:pt>
                <c:pt idx="14">
                  <c:v>758</c:v>
                </c:pt>
                <c:pt idx="15">
                  <c:v>822</c:v>
                </c:pt>
                <c:pt idx="16">
                  <c:v>830</c:v>
                </c:pt>
                <c:pt idx="17">
                  <c:v>746</c:v>
                </c:pt>
                <c:pt idx="18">
                  <c:v>757</c:v>
                </c:pt>
                <c:pt idx="19">
                  <c:v>742</c:v>
                </c:pt>
                <c:pt idx="20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A-49BD-96CE-556C5792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165695"/>
        <c:axId val="1280166175"/>
      </c:lineChart>
      <c:catAx>
        <c:axId val="1280165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0166175"/>
        <c:crosses val="autoZero"/>
        <c:auto val="1"/>
        <c:lblAlgn val="ctr"/>
        <c:lblOffset val="100"/>
        <c:noMultiLvlLbl val="0"/>
      </c:catAx>
      <c:valAx>
        <c:axId val="128016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016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'Horizontal(2)'!$AH$68:$AH$89</c:f>
              <c:numCache>
                <c:formatCode>General</c:formatCode>
                <c:ptCount val="22"/>
                <c:pt idx="0">
                  <c:v>17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23</c:v>
                </c:pt>
                <c:pt idx="17">
                  <c:v>22</c:v>
                </c:pt>
                <c:pt idx="18">
                  <c:v>21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2-455F-A574-A53C1986A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131135"/>
        <c:axId val="1280137375"/>
      </c:lineChart>
      <c:catAx>
        <c:axId val="12801311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0137375"/>
        <c:crosses val="autoZero"/>
        <c:auto val="1"/>
        <c:lblAlgn val="ctr"/>
        <c:lblOffset val="100"/>
        <c:noMultiLvlLbl val="0"/>
      </c:catAx>
      <c:valAx>
        <c:axId val="128013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013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Horizontal!$A$26:$A$43</c:f>
              <c:numCache>
                <c:formatCode>mmm\-yy</c:formatCode>
                <c:ptCount val="18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</c:numCache>
            </c:numRef>
          </c:cat>
          <c:val>
            <c:numRef>
              <c:f>Horizontal!$B$26:$B$43</c:f>
              <c:numCache>
                <c:formatCode>0</c:formatCode>
                <c:ptCount val="18"/>
                <c:pt idx="0">
                  <c:v>36</c:v>
                </c:pt>
                <c:pt idx="1">
                  <c:v>21</c:v>
                </c:pt>
                <c:pt idx="2">
                  <c:v>84</c:v>
                </c:pt>
                <c:pt idx="3">
                  <c:v>65</c:v>
                </c:pt>
                <c:pt idx="4">
                  <c:v>71</c:v>
                </c:pt>
                <c:pt idx="5">
                  <c:v>92</c:v>
                </c:pt>
                <c:pt idx="6">
                  <c:v>43</c:v>
                </c:pt>
                <c:pt idx="7">
                  <c:v>47</c:v>
                </c:pt>
                <c:pt idx="8">
                  <c:v>43</c:v>
                </c:pt>
                <c:pt idx="9">
                  <c:v>19</c:v>
                </c:pt>
                <c:pt idx="10">
                  <c:v>29</c:v>
                </c:pt>
                <c:pt idx="11">
                  <c:v>79</c:v>
                </c:pt>
                <c:pt idx="12">
                  <c:v>40.299999999999997</c:v>
                </c:pt>
                <c:pt idx="13">
                  <c:v>36.700000000000003</c:v>
                </c:pt>
                <c:pt idx="14">
                  <c:v>12.6</c:v>
                </c:pt>
                <c:pt idx="15">
                  <c:v>28</c:v>
                </c:pt>
                <c:pt idx="16">
                  <c:v>30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2-4B79-A802-DA98F8FDDB2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Horizontal!$A$26:$A$43</c:f>
              <c:numCache>
                <c:formatCode>mmm\-yy</c:formatCode>
                <c:ptCount val="18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</c:numCache>
            </c:numRef>
          </c:cat>
          <c:val>
            <c:numRef>
              <c:f>Horizontal!$C$26:$C$43</c:f>
              <c:numCache>
                <c:formatCode>General</c:formatCode>
                <c:ptCount val="18"/>
                <c:pt idx="15">
                  <c:v>8</c:v>
                </c:pt>
                <c:pt idx="16">
                  <c:v>9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2-4B79-A802-DA98F8FDDB2A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Horizontal!$A$26:$A$43</c:f>
              <c:numCache>
                <c:formatCode>mmm\-yy</c:formatCode>
                <c:ptCount val="18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</c:numCache>
            </c:numRef>
          </c:cat>
          <c:val>
            <c:numRef>
              <c:f>Horizontal!$D$26:$D$43</c:f>
              <c:numCache>
                <c:formatCode>General</c:formatCode>
                <c:ptCount val="18"/>
                <c:pt idx="15">
                  <c:v>52</c:v>
                </c:pt>
                <c:pt idx="16">
                  <c:v>48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82-4B79-A802-DA98F8FDD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255951"/>
        <c:axId val="242254991"/>
      </c:lineChart>
      <c:dateAx>
        <c:axId val="24225595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54991"/>
        <c:crosses val="autoZero"/>
        <c:auto val="1"/>
        <c:lblOffset val="100"/>
        <c:baseTimeUnit val="months"/>
      </c:dateAx>
      <c:valAx>
        <c:axId val="24225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5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Hoja2!$E$2:$E$22</c:f>
              <c:numCache>
                <c:formatCode>General</c:formatCode>
                <c:ptCount val="21"/>
                <c:pt idx="0">
                  <c:v>60</c:v>
                </c:pt>
                <c:pt idx="1">
                  <c:v>74</c:v>
                </c:pt>
                <c:pt idx="2">
                  <c:v>75</c:v>
                </c:pt>
                <c:pt idx="3">
                  <c:v>92</c:v>
                </c:pt>
                <c:pt idx="4">
                  <c:v>93</c:v>
                </c:pt>
                <c:pt idx="5">
                  <c:v>90</c:v>
                </c:pt>
                <c:pt idx="6">
                  <c:v>91</c:v>
                </c:pt>
                <c:pt idx="7">
                  <c:v>88</c:v>
                </c:pt>
                <c:pt idx="8">
                  <c:v>99</c:v>
                </c:pt>
                <c:pt idx="9">
                  <c:v>107</c:v>
                </c:pt>
                <c:pt idx="10">
                  <c:v>111</c:v>
                </c:pt>
                <c:pt idx="11">
                  <c:v>116</c:v>
                </c:pt>
                <c:pt idx="12">
                  <c:v>120</c:v>
                </c:pt>
                <c:pt idx="13">
                  <c:v>121</c:v>
                </c:pt>
                <c:pt idx="14">
                  <c:v>127</c:v>
                </c:pt>
                <c:pt idx="15">
                  <c:v>139</c:v>
                </c:pt>
                <c:pt idx="16">
                  <c:v>139</c:v>
                </c:pt>
                <c:pt idx="17">
                  <c:v>142</c:v>
                </c:pt>
                <c:pt idx="18">
                  <c:v>142</c:v>
                </c:pt>
                <c:pt idx="19">
                  <c:v>145</c:v>
                </c:pt>
                <c:pt idx="20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7-412B-A630-151639C80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708432"/>
        <c:axId val="1992708912"/>
      </c:lineChart>
      <c:catAx>
        <c:axId val="1992708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92708912"/>
        <c:crosses val="autoZero"/>
        <c:auto val="1"/>
        <c:lblAlgn val="ctr"/>
        <c:lblOffset val="100"/>
        <c:noMultiLvlLbl val="0"/>
      </c:catAx>
      <c:valAx>
        <c:axId val="19927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9270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Horizontal!$A$25:$A$43</c:f>
              <c:strCache>
                <c:ptCount val="19"/>
                <c:pt idx="0">
                  <c:v>Fecha</c:v>
                </c:pt>
                <c:pt idx="1">
                  <c:v>dic-21</c:v>
                </c:pt>
                <c:pt idx="2">
                  <c:v>mar-22</c:v>
                </c:pt>
                <c:pt idx="3">
                  <c:v>ago-22</c:v>
                </c:pt>
                <c:pt idx="4">
                  <c:v>nov-22</c:v>
                </c:pt>
                <c:pt idx="5">
                  <c:v>feb-23</c:v>
                </c:pt>
                <c:pt idx="6">
                  <c:v>may-23</c:v>
                </c:pt>
                <c:pt idx="7">
                  <c:v>ago-23</c:v>
                </c:pt>
                <c:pt idx="8">
                  <c:v>nov-23</c:v>
                </c:pt>
                <c:pt idx="9">
                  <c:v>feb-24</c:v>
                </c:pt>
                <c:pt idx="10">
                  <c:v>may-24</c:v>
                </c:pt>
                <c:pt idx="11">
                  <c:v>ago-24</c:v>
                </c:pt>
                <c:pt idx="12">
                  <c:v>nov-24</c:v>
                </c:pt>
                <c:pt idx="13">
                  <c:v>feb-25</c:v>
                </c:pt>
                <c:pt idx="14">
                  <c:v>may-25</c:v>
                </c:pt>
                <c:pt idx="15">
                  <c:v>ago-25</c:v>
                </c:pt>
                <c:pt idx="16">
                  <c:v>nov-25</c:v>
                </c:pt>
                <c:pt idx="17">
                  <c:v>feb-26</c:v>
                </c:pt>
                <c:pt idx="18">
                  <c:v>may-26</c:v>
                </c:pt>
              </c:strCache>
            </c:strRef>
          </c:cat>
          <c:val>
            <c:numRef>
              <c:f>Horizontal!$B$25:$B$43</c:f>
              <c:numCache>
                <c:formatCode>0</c:formatCode>
                <c:ptCount val="19"/>
                <c:pt idx="0" formatCode="General">
                  <c:v>0</c:v>
                </c:pt>
                <c:pt idx="1">
                  <c:v>36</c:v>
                </c:pt>
                <c:pt idx="2">
                  <c:v>21</c:v>
                </c:pt>
                <c:pt idx="3">
                  <c:v>84</c:v>
                </c:pt>
                <c:pt idx="4">
                  <c:v>65</c:v>
                </c:pt>
                <c:pt idx="5">
                  <c:v>71</c:v>
                </c:pt>
                <c:pt idx="6">
                  <c:v>92</c:v>
                </c:pt>
                <c:pt idx="7">
                  <c:v>43</c:v>
                </c:pt>
                <c:pt idx="8">
                  <c:v>47</c:v>
                </c:pt>
                <c:pt idx="9">
                  <c:v>43</c:v>
                </c:pt>
                <c:pt idx="10">
                  <c:v>19</c:v>
                </c:pt>
                <c:pt idx="11">
                  <c:v>29</c:v>
                </c:pt>
                <c:pt idx="12">
                  <c:v>79</c:v>
                </c:pt>
                <c:pt idx="13">
                  <c:v>40.299999999999997</c:v>
                </c:pt>
                <c:pt idx="14">
                  <c:v>36.700000000000003</c:v>
                </c:pt>
                <c:pt idx="15">
                  <c:v>12.6</c:v>
                </c:pt>
                <c:pt idx="16">
                  <c:v>28</c:v>
                </c:pt>
                <c:pt idx="17">
                  <c:v>30</c:v>
                </c:pt>
                <c:pt idx="1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E-4461-9753-99CBCC817D3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Horizontal!$A$25:$A$43</c:f>
              <c:strCache>
                <c:ptCount val="19"/>
                <c:pt idx="0">
                  <c:v>Fecha</c:v>
                </c:pt>
                <c:pt idx="1">
                  <c:v>dic-21</c:v>
                </c:pt>
                <c:pt idx="2">
                  <c:v>mar-22</c:v>
                </c:pt>
                <c:pt idx="3">
                  <c:v>ago-22</c:v>
                </c:pt>
                <c:pt idx="4">
                  <c:v>nov-22</c:v>
                </c:pt>
                <c:pt idx="5">
                  <c:v>feb-23</c:v>
                </c:pt>
                <c:pt idx="6">
                  <c:v>may-23</c:v>
                </c:pt>
                <c:pt idx="7">
                  <c:v>ago-23</c:v>
                </c:pt>
                <c:pt idx="8">
                  <c:v>nov-23</c:v>
                </c:pt>
                <c:pt idx="9">
                  <c:v>feb-24</c:v>
                </c:pt>
                <c:pt idx="10">
                  <c:v>may-24</c:v>
                </c:pt>
                <c:pt idx="11">
                  <c:v>ago-24</c:v>
                </c:pt>
                <c:pt idx="12">
                  <c:v>nov-24</c:v>
                </c:pt>
                <c:pt idx="13">
                  <c:v>feb-25</c:v>
                </c:pt>
                <c:pt idx="14">
                  <c:v>may-25</c:v>
                </c:pt>
                <c:pt idx="15">
                  <c:v>ago-25</c:v>
                </c:pt>
                <c:pt idx="16">
                  <c:v>nov-25</c:v>
                </c:pt>
                <c:pt idx="17">
                  <c:v>feb-26</c:v>
                </c:pt>
                <c:pt idx="18">
                  <c:v>may-26</c:v>
                </c:pt>
              </c:strCache>
            </c:strRef>
          </c:cat>
          <c:val>
            <c:numRef>
              <c:f>Horizontal!$C$25:$C$43</c:f>
              <c:numCache>
                <c:formatCode>General</c:formatCode>
                <c:ptCount val="19"/>
                <c:pt idx="16">
                  <c:v>8</c:v>
                </c:pt>
                <c:pt idx="17">
                  <c:v>9</c:v>
                </c:pt>
                <c:pt idx="1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E-4461-9753-99CBCC817D35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Horizontal!$A$25:$A$43</c:f>
              <c:strCache>
                <c:ptCount val="19"/>
                <c:pt idx="0">
                  <c:v>Fecha</c:v>
                </c:pt>
                <c:pt idx="1">
                  <c:v>dic-21</c:v>
                </c:pt>
                <c:pt idx="2">
                  <c:v>mar-22</c:v>
                </c:pt>
                <c:pt idx="3">
                  <c:v>ago-22</c:v>
                </c:pt>
                <c:pt idx="4">
                  <c:v>nov-22</c:v>
                </c:pt>
                <c:pt idx="5">
                  <c:v>feb-23</c:v>
                </c:pt>
                <c:pt idx="6">
                  <c:v>may-23</c:v>
                </c:pt>
                <c:pt idx="7">
                  <c:v>ago-23</c:v>
                </c:pt>
                <c:pt idx="8">
                  <c:v>nov-23</c:v>
                </c:pt>
                <c:pt idx="9">
                  <c:v>feb-24</c:v>
                </c:pt>
                <c:pt idx="10">
                  <c:v>may-24</c:v>
                </c:pt>
                <c:pt idx="11">
                  <c:v>ago-24</c:v>
                </c:pt>
                <c:pt idx="12">
                  <c:v>nov-24</c:v>
                </c:pt>
                <c:pt idx="13">
                  <c:v>feb-25</c:v>
                </c:pt>
                <c:pt idx="14">
                  <c:v>may-25</c:v>
                </c:pt>
                <c:pt idx="15">
                  <c:v>ago-25</c:v>
                </c:pt>
                <c:pt idx="16">
                  <c:v>nov-25</c:v>
                </c:pt>
                <c:pt idx="17">
                  <c:v>feb-26</c:v>
                </c:pt>
                <c:pt idx="18">
                  <c:v>may-26</c:v>
                </c:pt>
              </c:strCache>
            </c:strRef>
          </c:cat>
          <c:val>
            <c:numRef>
              <c:f>Horizontal!$D$25:$D$43</c:f>
              <c:numCache>
                <c:formatCode>General</c:formatCode>
                <c:ptCount val="19"/>
                <c:pt idx="16">
                  <c:v>52</c:v>
                </c:pt>
                <c:pt idx="17">
                  <c:v>48</c:v>
                </c:pt>
                <c:pt idx="1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3E-4461-9753-99CBCC817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280431"/>
        <c:axId val="242278991"/>
      </c:lineChart>
      <c:catAx>
        <c:axId val="24228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78991"/>
        <c:crosses val="autoZero"/>
        <c:auto val="1"/>
        <c:lblAlgn val="ctr"/>
        <c:lblOffset val="100"/>
        <c:noMultiLvlLbl val="0"/>
      </c:catAx>
      <c:valAx>
        <c:axId val="24227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80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Horizontal!$E$30:$F$43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Horizontal!$G$30:$G$43</c:f>
              <c:numCache>
                <c:formatCode>0.0</c:formatCode>
                <c:ptCount val="14"/>
                <c:pt idx="0">
                  <c:v>213</c:v>
                </c:pt>
                <c:pt idx="1">
                  <c:v>276</c:v>
                </c:pt>
                <c:pt idx="2">
                  <c:v>129</c:v>
                </c:pt>
                <c:pt idx="3">
                  <c:v>141</c:v>
                </c:pt>
                <c:pt idx="4">
                  <c:v>129</c:v>
                </c:pt>
                <c:pt idx="5">
                  <c:v>57</c:v>
                </c:pt>
                <c:pt idx="6">
                  <c:v>87</c:v>
                </c:pt>
                <c:pt idx="7">
                  <c:v>237</c:v>
                </c:pt>
                <c:pt idx="8">
                  <c:v>120.89999999999999</c:v>
                </c:pt>
                <c:pt idx="9">
                  <c:v>110.10000000000001</c:v>
                </c:pt>
                <c:pt idx="10">
                  <c:v>37.799999999999997</c:v>
                </c:pt>
                <c:pt idx="11">
                  <c:v>84</c:v>
                </c:pt>
                <c:pt idx="12">
                  <c:v>90</c:v>
                </c:pt>
                <c:pt idx="1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0AB-9B47-B5DDA3C264A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Horizontal!$E$30:$F$43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Horizontal!$H$30:$H$43</c:f>
              <c:numCache>
                <c:formatCode>0.0</c:formatCode>
                <c:ptCount val="14"/>
                <c:pt idx="11">
                  <c:v>24</c:v>
                </c:pt>
                <c:pt idx="12">
                  <c:v>27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0AB-9B47-B5DDA3C264A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Horizontal!$E$30:$F$43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Horizontal!$I$30:$I$43</c:f>
              <c:numCache>
                <c:formatCode>General</c:formatCode>
                <c:ptCount val="14"/>
                <c:pt idx="11" formatCode="0.0">
                  <c:v>156</c:v>
                </c:pt>
                <c:pt idx="12" formatCode="0.0">
                  <c:v>144</c:v>
                </c:pt>
                <c:pt idx="13" formatCode="0.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0AB-9B47-B5DDA3C26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282351"/>
        <c:axId val="242273231"/>
      </c:lineChart>
      <c:catAx>
        <c:axId val="24228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73231"/>
        <c:crosses val="autoZero"/>
        <c:auto val="1"/>
        <c:lblAlgn val="ctr"/>
        <c:lblOffset val="100"/>
        <c:noMultiLvlLbl val="0"/>
      </c:catAx>
      <c:valAx>
        <c:axId val="24227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8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Horizontal!$K$29:$K$32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Horizontal!$L$29:$L$32</c:f>
              <c:numCache>
                <c:formatCode>0</c:formatCode>
                <c:ptCount val="4"/>
                <c:pt idx="0">
                  <c:v>759</c:v>
                </c:pt>
                <c:pt idx="1">
                  <c:v>510</c:v>
                </c:pt>
                <c:pt idx="2">
                  <c:v>352.8</c:v>
                </c:pt>
                <c:pt idx="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6-4AB6-BB82-EB4893878C9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Horizontal!$K$29:$K$32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Horizontal!$M$29:$M$32</c:f>
              <c:numCache>
                <c:formatCode>General</c:formatCode>
                <c:ptCount val="4"/>
                <c:pt idx="3" formatCode="0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6-4AB6-BB82-EB4893878C95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Horizontal!$K$29:$K$32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Horizontal!$N$29:$N$32</c:f>
              <c:numCache>
                <c:formatCode>General</c:formatCode>
                <c:ptCount val="4"/>
                <c:pt idx="3" formatCode="0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6-4AB6-BB82-EB489387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301071"/>
        <c:axId val="242295791"/>
      </c:lineChart>
      <c:catAx>
        <c:axId val="242301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95791"/>
        <c:crosses val="autoZero"/>
        <c:auto val="1"/>
        <c:lblAlgn val="ctr"/>
        <c:lblOffset val="100"/>
        <c:noMultiLvlLbl val="0"/>
      </c:catAx>
      <c:valAx>
        <c:axId val="24229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301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Horizontal!$A$47:$B$69</c:f>
              <c:multiLvlStrCache>
                <c:ptCount val="23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Horizontal!$C$47:$C$69</c:f>
              <c:numCache>
                <c:formatCode>General</c:formatCode>
                <c:ptCount val="23"/>
                <c:pt idx="5" formatCode="0">
                  <c:v>36</c:v>
                </c:pt>
                <c:pt idx="6" formatCode="0">
                  <c:v>21</c:v>
                </c:pt>
                <c:pt idx="7" formatCode="0">
                  <c:v>84</c:v>
                </c:pt>
                <c:pt idx="8" formatCode="0">
                  <c:v>65</c:v>
                </c:pt>
                <c:pt idx="9" formatCode="0">
                  <c:v>71</c:v>
                </c:pt>
                <c:pt idx="10" formatCode="0">
                  <c:v>92</c:v>
                </c:pt>
                <c:pt idx="11" formatCode="0">
                  <c:v>43</c:v>
                </c:pt>
                <c:pt idx="12" formatCode="0">
                  <c:v>47</c:v>
                </c:pt>
                <c:pt idx="13" formatCode="0">
                  <c:v>43</c:v>
                </c:pt>
                <c:pt idx="14" formatCode="0">
                  <c:v>19</c:v>
                </c:pt>
                <c:pt idx="15" formatCode="0">
                  <c:v>29</c:v>
                </c:pt>
                <c:pt idx="16" formatCode="0">
                  <c:v>79</c:v>
                </c:pt>
                <c:pt idx="17" formatCode="0">
                  <c:v>40.299999999999997</c:v>
                </c:pt>
                <c:pt idx="18" formatCode="0">
                  <c:v>36.700000000000003</c:v>
                </c:pt>
                <c:pt idx="19" formatCode="0">
                  <c:v>12.6</c:v>
                </c:pt>
                <c:pt idx="20" formatCode="0">
                  <c:v>28</c:v>
                </c:pt>
                <c:pt idx="21" formatCode="0">
                  <c:v>30</c:v>
                </c:pt>
                <c:pt idx="22" formatCode="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3-4391-90E4-40DF3EDC19C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Horizontal!$A$47:$B$69</c:f>
              <c:multiLvlStrCache>
                <c:ptCount val="23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Horizontal!$D$47:$D$69</c:f>
              <c:numCache>
                <c:formatCode>General</c:formatCode>
                <c:ptCount val="23"/>
                <c:pt idx="20">
                  <c:v>8</c:v>
                </c:pt>
                <c:pt idx="21">
                  <c:v>9</c:v>
                </c:pt>
                <c:pt idx="2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3-4391-90E4-40DF3EDC19C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Horizontal!$A$47:$B$69</c:f>
              <c:multiLvlStrCache>
                <c:ptCount val="23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Horizontal!$E$47:$E$69</c:f>
              <c:numCache>
                <c:formatCode>0.0</c:formatCode>
                <c:ptCount val="23"/>
                <c:pt idx="20" formatCode="General">
                  <c:v>52</c:v>
                </c:pt>
                <c:pt idx="21" formatCode="General">
                  <c:v>48</c:v>
                </c:pt>
                <c:pt idx="22" formatCode="General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B3-4391-90E4-40DF3EDC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05280"/>
        <c:axId val="225010560"/>
      </c:lineChart>
      <c:catAx>
        <c:axId val="22500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010560"/>
        <c:crosses val="autoZero"/>
        <c:auto val="1"/>
        <c:lblAlgn val="ctr"/>
        <c:lblOffset val="100"/>
        <c:noMultiLvlLbl val="0"/>
      </c:catAx>
      <c:valAx>
        <c:axId val="22501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00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Horizontal!$C$72:$C$74</c:f>
              <c:numCache>
                <c:formatCode>0.0%</c:formatCode>
                <c:ptCount val="3"/>
                <c:pt idx="0">
                  <c:v>-0.46153846153846156</c:v>
                </c:pt>
                <c:pt idx="1">
                  <c:v>-0.375</c:v>
                </c:pt>
                <c:pt idx="2">
                  <c:v>-0.23076923076923078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5-4DA5-833E-A2B8B2B1D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71296"/>
        <c:axId val="222579456"/>
      </c:lineChart>
      <c:catAx>
        <c:axId val="222571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579456"/>
        <c:crosses val="autoZero"/>
        <c:auto val="1"/>
        <c:lblAlgn val="ctr"/>
        <c:lblOffset val="100"/>
        <c:noMultiLvlLbl val="0"/>
      </c:catAx>
      <c:valAx>
        <c:axId val="22257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57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Horizontal!$D$72:$D$74</c:f>
              <c:numCache>
                <c:formatCode>0.0%</c:formatCode>
                <c:ptCount val="3"/>
                <c:pt idx="0">
                  <c:v>-0.7142857142857143</c:v>
                </c:pt>
                <c:pt idx="1">
                  <c:v>-0.7</c:v>
                </c:pt>
                <c:pt idx="2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D-4907-A892-78221D13E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741168"/>
        <c:axId val="345751728"/>
      </c:lineChart>
      <c:catAx>
        <c:axId val="345741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5751728"/>
        <c:crosses val="autoZero"/>
        <c:auto val="1"/>
        <c:lblAlgn val="ctr"/>
        <c:lblOffset val="100"/>
        <c:noMultiLvlLbl val="0"/>
      </c:catAx>
      <c:valAx>
        <c:axId val="34575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574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Hoja1!$B$37:$B$54</c:f>
              <c:strCache>
                <c:ptCount val="18"/>
                <c:pt idx="0">
                  <c:v>Dic</c:v>
                </c:pt>
                <c:pt idx="1">
                  <c:v>Mar</c:v>
                </c:pt>
                <c:pt idx="2">
                  <c:v>Ago</c:v>
                </c:pt>
                <c:pt idx="3">
                  <c:v>Nov</c:v>
                </c:pt>
                <c:pt idx="4">
                  <c:v>Feb</c:v>
                </c:pt>
                <c:pt idx="5">
                  <c:v>May</c:v>
                </c:pt>
                <c:pt idx="6">
                  <c:v>Ago</c:v>
                </c:pt>
                <c:pt idx="7">
                  <c:v>Nov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2">
                  <c:v>Feb</c:v>
                </c:pt>
                <c:pt idx="13">
                  <c:v>May</c:v>
                </c:pt>
                <c:pt idx="14">
                  <c:v>Ago</c:v>
                </c:pt>
                <c:pt idx="15">
                  <c:v>Nov</c:v>
                </c:pt>
                <c:pt idx="16">
                  <c:v>Feb</c:v>
                </c:pt>
                <c:pt idx="17">
                  <c:v>May</c:v>
                </c:pt>
              </c:strCache>
            </c:strRef>
          </c:cat>
          <c:val>
            <c:numRef>
              <c:f>Hoja1!$C$37:$C$54</c:f>
              <c:numCache>
                <c:formatCode>0</c:formatCode>
                <c:ptCount val="18"/>
                <c:pt idx="0">
                  <c:v>129</c:v>
                </c:pt>
                <c:pt idx="1">
                  <c:v>64</c:v>
                </c:pt>
                <c:pt idx="2">
                  <c:v>131</c:v>
                </c:pt>
                <c:pt idx="3">
                  <c:v>237</c:v>
                </c:pt>
                <c:pt idx="4">
                  <c:v>221</c:v>
                </c:pt>
                <c:pt idx="5">
                  <c:v>251</c:v>
                </c:pt>
                <c:pt idx="6">
                  <c:v>147</c:v>
                </c:pt>
                <c:pt idx="7">
                  <c:v>210</c:v>
                </c:pt>
                <c:pt idx="8">
                  <c:v>178</c:v>
                </c:pt>
                <c:pt idx="9">
                  <c:v>222</c:v>
                </c:pt>
                <c:pt idx="10">
                  <c:v>197</c:v>
                </c:pt>
                <c:pt idx="11">
                  <c:v>141</c:v>
                </c:pt>
                <c:pt idx="12">
                  <c:v>147</c:v>
                </c:pt>
                <c:pt idx="13">
                  <c:v>131</c:v>
                </c:pt>
                <c:pt idx="14">
                  <c:v>94</c:v>
                </c:pt>
                <c:pt idx="15">
                  <c:v>173</c:v>
                </c:pt>
                <c:pt idx="16">
                  <c:v>150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D-49A5-B1BC-157EC60D2D2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Hoja1!$B$37:$B$54</c:f>
              <c:strCache>
                <c:ptCount val="18"/>
                <c:pt idx="0">
                  <c:v>Dic</c:v>
                </c:pt>
                <c:pt idx="1">
                  <c:v>Mar</c:v>
                </c:pt>
                <c:pt idx="2">
                  <c:v>Ago</c:v>
                </c:pt>
                <c:pt idx="3">
                  <c:v>Nov</c:v>
                </c:pt>
                <c:pt idx="4">
                  <c:v>Feb</c:v>
                </c:pt>
                <c:pt idx="5">
                  <c:v>May</c:v>
                </c:pt>
                <c:pt idx="6">
                  <c:v>Ago</c:v>
                </c:pt>
                <c:pt idx="7">
                  <c:v>Nov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2">
                  <c:v>Feb</c:v>
                </c:pt>
                <c:pt idx="13">
                  <c:v>May</c:v>
                </c:pt>
                <c:pt idx="14">
                  <c:v>Ago</c:v>
                </c:pt>
                <c:pt idx="15">
                  <c:v>Nov</c:v>
                </c:pt>
                <c:pt idx="16">
                  <c:v>Feb</c:v>
                </c:pt>
                <c:pt idx="17">
                  <c:v>May</c:v>
                </c:pt>
              </c:strCache>
            </c:strRef>
          </c:cat>
          <c:val>
            <c:numRef>
              <c:f>Hoja1!$D$37:$D$54</c:f>
              <c:numCache>
                <c:formatCode>General</c:formatCode>
                <c:ptCount val="18"/>
                <c:pt idx="15">
                  <c:v>98</c:v>
                </c:pt>
                <c:pt idx="16">
                  <c:v>99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D-49A5-B1BC-157EC60D2D2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Hoja1!$B$37:$B$54</c:f>
              <c:strCache>
                <c:ptCount val="18"/>
                <c:pt idx="0">
                  <c:v>Dic</c:v>
                </c:pt>
                <c:pt idx="1">
                  <c:v>Mar</c:v>
                </c:pt>
                <c:pt idx="2">
                  <c:v>Ago</c:v>
                </c:pt>
                <c:pt idx="3">
                  <c:v>Nov</c:v>
                </c:pt>
                <c:pt idx="4">
                  <c:v>Feb</c:v>
                </c:pt>
                <c:pt idx="5">
                  <c:v>May</c:v>
                </c:pt>
                <c:pt idx="6">
                  <c:v>Ago</c:v>
                </c:pt>
                <c:pt idx="7">
                  <c:v>Nov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2">
                  <c:v>Feb</c:v>
                </c:pt>
                <c:pt idx="13">
                  <c:v>May</c:v>
                </c:pt>
                <c:pt idx="14">
                  <c:v>Ago</c:v>
                </c:pt>
                <c:pt idx="15">
                  <c:v>Nov</c:v>
                </c:pt>
                <c:pt idx="16">
                  <c:v>Feb</c:v>
                </c:pt>
                <c:pt idx="17">
                  <c:v>May</c:v>
                </c:pt>
              </c:strCache>
            </c:strRef>
          </c:cat>
          <c:val>
            <c:numRef>
              <c:f>Hoja1!$E$37:$E$54</c:f>
              <c:numCache>
                <c:formatCode>General</c:formatCode>
                <c:ptCount val="18"/>
                <c:pt idx="15">
                  <c:v>220</c:v>
                </c:pt>
                <c:pt idx="16">
                  <c:v>204</c:v>
                </c:pt>
                <c:pt idx="1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6D-49A5-B1BC-157EC60D2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255951"/>
        <c:axId val="242254991"/>
      </c:lineChart>
      <c:catAx>
        <c:axId val="24225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54991"/>
        <c:crosses val="autoZero"/>
        <c:auto val="1"/>
        <c:lblAlgn val="ctr"/>
        <c:lblOffset val="100"/>
        <c:noMultiLvlLbl val="1"/>
      </c:catAx>
      <c:valAx>
        <c:axId val="24225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5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Hoja1!$B$26:$B$54</c:f>
              <c:strCache>
                <c:ptCount val="29"/>
                <c:pt idx="5">
                  <c:v>Fecha</c:v>
                </c:pt>
                <c:pt idx="6">
                  <c:v>Ene</c:v>
                </c:pt>
                <c:pt idx="7">
                  <c:v>Jul</c:v>
                </c:pt>
                <c:pt idx="8">
                  <c:v>Nov</c:v>
                </c:pt>
                <c:pt idx="9">
                  <c:v>Mar</c:v>
                </c:pt>
                <c:pt idx="10">
                  <c:v>Ago</c:v>
                </c:pt>
                <c:pt idx="11">
                  <c:v>Dic</c:v>
                </c:pt>
                <c:pt idx="12">
                  <c:v>Mar</c:v>
                </c:pt>
                <c:pt idx="13">
                  <c:v>Ago</c:v>
                </c:pt>
                <c:pt idx="14">
                  <c:v>Nov</c:v>
                </c:pt>
                <c:pt idx="15">
                  <c:v>Feb</c:v>
                </c:pt>
                <c:pt idx="16">
                  <c:v>May</c:v>
                </c:pt>
                <c:pt idx="17">
                  <c:v>Ago</c:v>
                </c:pt>
                <c:pt idx="18">
                  <c:v>Nov</c:v>
                </c:pt>
                <c:pt idx="19">
                  <c:v>Feb</c:v>
                </c:pt>
                <c:pt idx="20">
                  <c:v>May</c:v>
                </c:pt>
                <c:pt idx="21">
                  <c:v>Ago</c:v>
                </c:pt>
                <c:pt idx="22">
                  <c:v>Nov</c:v>
                </c:pt>
                <c:pt idx="23">
                  <c:v>Feb</c:v>
                </c:pt>
                <c:pt idx="24">
                  <c:v>May</c:v>
                </c:pt>
                <c:pt idx="25">
                  <c:v>Ago</c:v>
                </c:pt>
                <c:pt idx="26">
                  <c:v>Nov</c:v>
                </c:pt>
                <c:pt idx="27">
                  <c:v>Feb</c:v>
                </c:pt>
                <c:pt idx="28">
                  <c:v>May</c:v>
                </c:pt>
              </c:strCache>
            </c:strRef>
          </c:cat>
          <c:val>
            <c:numRef>
              <c:f>Hoja1!$C$26:$C$54</c:f>
              <c:numCache>
                <c:formatCode>General</c:formatCode>
                <c:ptCount val="29"/>
                <c:pt idx="5">
                  <c:v>0</c:v>
                </c:pt>
                <c:pt idx="11" formatCode="0">
                  <c:v>129</c:v>
                </c:pt>
                <c:pt idx="12" formatCode="0">
                  <c:v>64</c:v>
                </c:pt>
                <c:pt idx="13" formatCode="0">
                  <c:v>131</c:v>
                </c:pt>
                <c:pt idx="14" formatCode="0">
                  <c:v>237</c:v>
                </c:pt>
                <c:pt idx="15" formatCode="0">
                  <c:v>221</c:v>
                </c:pt>
                <c:pt idx="16" formatCode="0">
                  <c:v>251</c:v>
                </c:pt>
                <c:pt idx="17" formatCode="0">
                  <c:v>147</c:v>
                </c:pt>
                <c:pt idx="18" formatCode="0">
                  <c:v>210</c:v>
                </c:pt>
                <c:pt idx="19" formatCode="0">
                  <c:v>178</c:v>
                </c:pt>
                <c:pt idx="20" formatCode="0">
                  <c:v>222</c:v>
                </c:pt>
                <c:pt idx="21" formatCode="0">
                  <c:v>197</c:v>
                </c:pt>
                <c:pt idx="22" formatCode="0">
                  <c:v>141</c:v>
                </c:pt>
                <c:pt idx="23" formatCode="0">
                  <c:v>147</c:v>
                </c:pt>
                <c:pt idx="24" formatCode="0">
                  <c:v>131</c:v>
                </c:pt>
                <c:pt idx="25" formatCode="0">
                  <c:v>94</c:v>
                </c:pt>
                <c:pt idx="26" formatCode="0">
                  <c:v>173</c:v>
                </c:pt>
                <c:pt idx="27" formatCode="0">
                  <c:v>150</c:v>
                </c:pt>
                <c:pt idx="28" formatCode="0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8-4D4B-8727-448E7CFB702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Hoja1!$B$26:$B$54</c:f>
              <c:strCache>
                <c:ptCount val="29"/>
                <c:pt idx="5">
                  <c:v>Fecha</c:v>
                </c:pt>
                <c:pt idx="6">
                  <c:v>Ene</c:v>
                </c:pt>
                <c:pt idx="7">
                  <c:v>Jul</c:v>
                </c:pt>
                <c:pt idx="8">
                  <c:v>Nov</c:v>
                </c:pt>
                <c:pt idx="9">
                  <c:v>Mar</c:v>
                </c:pt>
                <c:pt idx="10">
                  <c:v>Ago</c:v>
                </c:pt>
                <c:pt idx="11">
                  <c:v>Dic</c:v>
                </c:pt>
                <c:pt idx="12">
                  <c:v>Mar</c:v>
                </c:pt>
                <c:pt idx="13">
                  <c:v>Ago</c:v>
                </c:pt>
                <c:pt idx="14">
                  <c:v>Nov</c:v>
                </c:pt>
                <c:pt idx="15">
                  <c:v>Feb</c:v>
                </c:pt>
                <c:pt idx="16">
                  <c:v>May</c:v>
                </c:pt>
                <c:pt idx="17">
                  <c:v>Ago</c:v>
                </c:pt>
                <c:pt idx="18">
                  <c:v>Nov</c:v>
                </c:pt>
                <c:pt idx="19">
                  <c:v>Feb</c:v>
                </c:pt>
                <c:pt idx="20">
                  <c:v>May</c:v>
                </c:pt>
                <c:pt idx="21">
                  <c:v>Ago</c:v>
                </c:pt>
                <c:pt idx="22">
                  <c:v>Nov</c:v>
                </c:pt>
                <c:pt idx="23">
                  <c:v>Feb</c:v>
                </c:pt>
                <c:pt idx="24">
                  <c:v>May</c:v>
                </c:pt>
                <c:pt idx="25">
                  <c:v>Ago</c:v>
                </c:pt>
                <c:pt idx="26">
                  <c:v>Nov</c:v>
                </c:pt>
                <c:pt idx="27">
                  <c:v>Feb</c:v>
                </c:pt>
                <c:pt idx="28">
                  <c:v>May</c:v>
                </c:pt>
              </c:strCache>
            </c:strRef>
          </c:cat>
          <c:val>
            <c:numRef>
              <c:f>Hoja1!$D$25:$D$54</c:f>
              <c:numCache>
                <c:formatCode>General</c:formatCode>
                <c:ptCount val="30"/>
                <c:pt idx="27">
                  <c:v>98</c:v>
                </c:pt>
                <c:pt idx="28">
                  <c:v>99</c:v>
                </c:pt>
                <c:pt idx="29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8-4D4B-8727-448E7CFB702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Hoja1!$B$26:$B$54</c:f>
              <c:strCache>
                <c:ptCount val="29"/>
                <c:pt idx="5">
                  <c:v>Fecha</c:v>
                </c:pt>
                <c:pt idx="6">
                  <c:v>Ene</c:v>
                </c:pt>
                <c:pt idx="7">
                  <c:v>Jul</c:v>
                </c:pt>
                <c:pt idx="8">
                  <c:v>Nov</c:v>
                </c:pt>
                <c:pt idx="9">
                  <c:v>Mar</c:v>
                </c:pt>
                <c:pt idx="10">
                  <c:v>Ago</c:v>
                </c:pt>
                <c:pt idx="11">
                  <c:v>Dic</c:v>
                </c:pt>
                <c:pt idx="12">
                  <c:v>Mar</c:v>
                </c:pt>
                <c:pt idx="13">
                  <c:v>Ago</c:v>
                </c:pt>
                <c:pt idx="14">
                  <c:v>Nov</c:v>
                </c:pt>
                <c:pt idx="15">
                  <c:v>Feb</c:v>
                </c:pt>
                <c:pt idx="16">
                  <c:v>May</c:v>
                </c:pt>
                <c:pt idx="17">
                  <c:v>Ago</c:v>
                </c:pt>
                <c:pt idx="18">
                  <c:v>Nov</c:v>
                </c:pt>
                <c:pt idx="19">
                  <c:v>Feb</c:v>
                </c:pt>
                <c:pt idx="20">
                  <c:v>May</c:v>
                </c:pt>
                <c:pt idx="21">
                  <c:v>Ago</c:v>
                </c:pt>
                <c:pt idx="22">
                  <c:v>Nov</c:v>
                </c:pt>
                <c:pt idx="23">
                  <c:v>Feb</c:v>
                </c:pt>
                <c:pt idx="24">
                  <c:v>May</c:v>
                </c:pt>
                <c:pt idx="25">
                  <c:v>Ago</c:v>
                </c:pt>
                <c:pt idx="26">
                  <c:v>Nov</c:v>
                </c:pt>
                <c:pt idx="27">
                  <c:v>Feb</c:v>
                </c:pt>
                <c:pt idx="28">
                  <c:v>May</c:v>
                </c:pt>
              </c:strCache>
            </c:strRef>
          </c:cat>
          <c:val>
            <c:numRef>
              <c:f>Hoja1!$E$25:$E$54</c:f>
              <c:numCache>
                <c:formatCode>General</c:formatCode>
                <c:ptCount val="30"/>
                <c:pt idx="27">
                  <c:v>220</c:v>
                </c:pt>
                <c:pt idx="28">
                  <c:v>204</c:v>
                </c:pt>
                <c:pt idx="29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68-4D4B-8727-448E7CFB7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280431"/>
        <c:axId val="242278991"/>
      </c:lineChart>
      <c:catAx>
        <c:axId val="24228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78991"/>
        <c:crosses val="autoZero"/>
        <c:auto val="1"/>
        <c:lblAlgn val="ctr"/>
        <c:lblOffset val="100"/>
        <c:noMultiLvlLbl val="0"/>
      </c:catAx>
      <c:valAx>
        <c:axId val="24227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80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Hoja1!$F$41:$G$54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Hoja1!$H$41:$H$54</c:f>
              <c:numCache>
                <c:formatCode>0.0</c:formatCode>
                <c:ptCount val="14"/>
                <c:pt idx="0">
                  <c:v>663</c:v>
                </c:pt>
                <c:pt idx="1">
                  <c:v>753</c:v>
                </c:pt>
                <c:pt idx="2">
                  <c:v>441</c:v>
                </c:pt>
                <c:pt idx="3">
                  <c:v>630</c:v>
                </c:pt>
                <c:pt idx="4">
                  <c:v>534</c:v>
                </c:pt>
                <c:pt idx="5">
                  <c:v>666</c:v>
                </c:pt>
                <c:pt idx="6">
                  <c:v>591</c:v>
                </c:pt>
                <c:pt idx="7">
                  <c:v>423</c:v>
                </c:pt>
                <c:pt idx="8">
                  <c:v>441</c:v>
                </c:pt>
                <c:pt idx="9">
                  <c:v>393</c:v>
                </c:pt>
                <c:pt idx="10">
                  <c:v>282</c:v>
                </c:pt>
                <c:pt idx="11">
                  <c:v>519</c:v>
                </c:pt>
                <c:pt idx="12">
                  <c:v>450</c:v>
                </c:pt>
                <c:pt idx="13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0-482C-B583-2F9F21221AE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Hoja1!$F$41:$G$54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Hoja1!$I$41:$I$54</c:f>
              <c:numCache>
                <c:formatCode>0.0</c:formatCode>
                <c:ptCount val="14"/>
                <c:pt idx="11">
                  <c:v>294</c:v>
                </c:pt>
                <c:pt idx="12">
                  <c:v>297</c:v>
                </c:pt>
                <c:pt idx="13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0-482C-B583-2F9F21221AEA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Hoja1!$F$41:$G$54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Hoja1!$J$41:$J$54</c:f>
              <c:numCache>
                <c:formatCode>General</c:formatCode>
                <c:ptCount val="14"/>
                <c:pt idx="11" formatCode="0.0">
                  <c:v>660</c:v>
                </c:pt>
                <c:pt idx="12" formatCode="0.0">
                  <c:v>612</c:v>
                </c:pt>
                <c:pt idx="13" formatCode="0.0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A0-482C-B583-2F9F21221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282351"/>
        <c:axId val="242273231"/>
      </c:lineChart>
      <c:catAx>
        <c:axId val="24228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73231"/>
        <c:crosses val="autoZero"/>
        <c:auto val="1"/>
        <c:lblAlgn val="ctr"/>
        <c:lblOffset val="100"/>
        <c:noMultiLvlLbl val="0"/>
      </c:catAx>
      <c:valAx>
        <c:axId val="24227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8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Hoja1!$L$40:$L$43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Hoja1!$M$40:$M$43</c:f>
              <c:numCache>
                <c:formatCode>0</c:formatCode>
                <c:ptCount val="4"/>
                <c:pt idx="0">
                  <c:v>2487</c:v>
                </c:pt>
                <c:pt idx="1">
                  <c:v>2214</c:v>
                </c:pt>
                <c:pt idx="2">
                  <c:v>1635</c:v>
                </c:pt>
                <c:pt idx="3">
                  <c:v>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2-4DC4-A3FC-5EB7AA973C1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Hoja1!$L$40:$L$43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Hoja1!$N$40:$N$43</c:f>
              <c:numCache>
                <c:formatCode>General</c:formatCode>
                <c:ptCount val="4"/>
                <c:pt idx="3" formatCode="0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2-4DC4-A3FC-5EB7AA973C1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Hoja1!$L$40:$L$43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Hoja1!$O$40:$O$43</c:f>
              <c:numCache>
                <c:formatCode>General</c:formatCode>
                <c:ptCount val="4"/>
                <c:pt idx="3" formatCode="0">
                  <c:v>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2-4DC4-A3FC-5EB7AA973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301071"/>
        <c:axId val="242295791"/>
      </c:lineChart>
      <c:catAx>
        <c:axId val="242301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295791"/>
        <c:crosses val="autoZero"/>
        <c:auto val="1"/>
        <c:lblAlgn val="ctr"/>
        <c:lblOffset val="100"/>
        <c:noMultiLvlLbl val="0"/>
      </c:catAx>
      <c:valAx>
        <c:axId val="24229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301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Vertical!$G$13:$H$50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Vertical!$I$13:$I$50</c:f>
              <c:numCache>
                <c:formatCode>_-* #,##0_-;\-* #,##0_-;_-* "-"??_-;_-@_-</c:formatCode>
                <c:ptCount val="38"/>
                <c:pt idx="0">
                  <c:v>138</c:v>
                </c:pt>
                <c:pt idx="1">
                  <c:v>132</c:v>
                </c:pt>
                <c:pt idx="2">
                  <c:v>114</c:v>
                </c:pt>
                <c:pt idx="3">
                  <c:v>99</c:v>
                </c:pt>
                <c:pt idx="4">
                  <c:v>180</c:v>
                </c:pt>
                <c:pt idx="5" formatCode="General">
                  <c:v>224</c:v>
                </c:pt>
                <c:pt idx="6" formatCode="General">
                  <c:v>182</c:v>
                </c:pt>
                <c:pt idx="7" formatCode="General">
                  <c:v>175</c:v>
                </c:pt>
                <c:pt idx="8" formatCode="General">
                  <c:v>208</c:v>
                </c:pt>
                <c:pt idx="9" formatCode="General">
                  <c:v>311</c:v>
                </c:pt>
                <c:pt idx="10" formatCode="General">
                  <c:v>280</c:v>
                </c:pt>
                <c:pt idx="11" formatCode="General">
                  <c:v>275</c:v>
                </c:pt>
                <c:pt idx="12" formatCode="General">
                  <c:v>296</c:v>
                </c:pt>
                <c:pt idx="13" formatCode="General">
                  <c:v>236</c:v>
                </c:pt>
                <c:pt idx="14" formatCode="General">
                  <c:v>279</c:v>
                </c:pt>
                <c:pt idx="15" formatCode="General">
                  <c:v>290</c:v>
                </c:pt>
                <c:pt idx="16" formatCode="General">
                  <c:v>301</c:v>
                </c:pt>
                <c:pt idx="17" formatCode="General">
                  <c:v>375</c:v>
                </c:pt>
                <c:pt idx="18" formatCode="General">
                  <c:v>427</c:v>
                </c:pt>
                <c:pt idx="19" formatCode="General">
                  <c:v>383</c:v>
                </c:pt>
                <c:pt idx="20" formatCode="General">
                  <c:v>458</c:v>
                </c:pt>
                <c:pt idx="21" formatCode="General">
                  <c:v>462</c:v>
                </c:pt>
                <c:pt idx="22" formatCode="General">
                  <c:v>401</c:v>
                </c:pt>
                <c:pt idx="23">
                  <c:v>411</c:v>
                </c:pt>
                <c:pt idx="24" formatCode="0">
                  <c:v>663</c:v>
                </c:pt>
                <c:pt idx="25" formatCode="0">
                  <c:v>753</c:v>
                </c:pt>
                <c:pt idx="26" formatCode="0">
                  <c:v>441</c:v>
                </c:pt>
                <c:pt idx="27" formatCode="0">
                  <c:v>630</c:v>
                </c:pt>
                <c:pt idx="28" formatCode="0">
                  <c:v>534</c:v>
                </c:pt>
                <c:pt idx="29" formatCode="0">
                  <c:v>666</c:v>
                </c:pt>
                <c:pt idx="30" formatCode="0">
                  <c:v>591</c:v>
                </c:pt>
                <c:pt idx="31" formatCode="0">
                  <c:v>423</c:v>
                </c:pt>
                <c:pt idx="32" formatCode="0">
                  <c:v>441</c:v>
                </c:pt>
                <c:pt idx="33" formatCode="0">
                  <c:v>393</c:v>
                </c:pt>
                <c:pt idx="34" formatCode="0">
                  <c:v>282</c:v>
                </c:pt>
                <c:pt idx="35" formatCode="0">
                  <c:v>519</c:v>
                </c:pt>
                <c:pt idx="36" formatCode="0">
                  <c:v>450</c:v>
                </c:pt>
                <c:pt idx="37" formatCode="0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7-4F59-9053-C7A2DEA569B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Vertical!$G$13:$H$50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Vertical!$J$13:$J$50</c:f>
              <c:numCache>
                <c:formatCode>General</c:formatCode>
                <c:ptCount val="38"/>
                <c:pt idx="35" formatCode="0">
                  <c:v>294</c:v>
                </c:pt>
                <c:pt idx="36" formatCode="0">
                  <c:v>297</c:v>
                </c:pt>
                <c:pt idx="37" formatCode="0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7-4F59-9053-C7A2DEA569B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Vertical!$G$13:$H$50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Vertical!$K$13:$K$50</c:f>
              <c:numCache>
                <c:formatCode>General</c:formatCode>
                <c:ptCount val="38"/>
                <c:pt idx="35" formatCode="0">
                  <c:v>660</c:v>
                </c:pt>
                <c:pt idx="36" formatCode="0">
                  <c:v>612</c:v>
                </c:pt>
                <c:pt idx="37" formatCode="0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7-4F59-9053-C7A2DEA5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65536"/>
        <c:axId val="222572736"/>
      </c:lineChart>
      <c:catAx>
        <c:axId val="2225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572736"/>
        <c:crosses val="autoZero"/>
        <c:auto val="1"/>
        <c:lblAlgn val="ctr"/>
        <c:lblOffset val="100"/>
        <c:noMultiLvlLbl val="0"/>
      </c:catAx>
      <c:valAx>
        <c:axId val="22257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56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Hoja1!$A$37:$B$54</c:f>
              <c:multiLvlStrCache>
                <c:ptCount val="18"/>
                <c:lvl>
                  <c:pt idx="0">
                    <c:v>Dic</c:v>
                  </c:pt>
                  <c:pt idx="1">
                    <c:v>Mar</c:v>
                  </c:pt>
                  <c:pt idx="2">
                    <c:v>Ago</c:v>
                  </c:pt>
                  <c:pt idx="3">
                    <c:v>Nov</c:v>
                  </c:pt>
                  <c:pt idx="4">
                    <c:v>Feb</c:v>
                  </c:pt>
                  <c:pt idx="5">
                    <c:v>May</c:v>
                  </c:pt>
                  <c:pt idx="6">
                    <c:v>Ago</c:v>
                  </c:pt>
                  <c:pt idx="7">
                    <c:v>Nov</c:v>
                  </c:pt>
                  <c:pt idx="8">
                    <c:v>Feb</c:v>
                  </c:pt>
                  <c:pt idx="9">
                    <c:v>May</c:v>
                  </c:pt>
                  <c:pt idx="10">
                    <c:v>Ago</c:v>
                  </c:pt>
                  <c:pt idx="11">
                    <c:v>Nov</c:v>
                  </c:pt>
                  <c:pt idx="12">
                    <c:v>Feb</c:v>
                  </c:pt>
                  <c:pt idx="13">
                    <c:v>May</c:v>
                  </c:pt>
                  <c:pt idx="14">
                    <c:v>Ago</c:v>
                  </c:pt>
                  <c:pt idx="15">
                    <c:v>Nov</c:v>
                  </c:pt>
                  <c:pt idx="16">
                    <c:v>Feb</c:v>
                  </c:pt>
                  <c:pt idx="17">
                    <c:v>May</c:v>
                  </c:pt>
                </c:lvl>
                <c:lvl>
                  <c:pt idx="1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Hoja1!$C$37:$C$54</c:f>
              <c:numCache>
                <c:formatCode>0</c:formatCode>
                <c:ptCount val="18"/>
                <c:pt idx="0">
                  <c:v>129</c:v>
                </c:pt>
                <c:pt idx="1">
                  <c:v>64</c:v>
                </c:pt>
                <c:pt idx="2">
                  <c:v>131</c:v>
                </c:pt>
                <c:pt idx="3">
                  <c:v>237</c:v>
                </c:pt>
                <c:pt idx="4">
                  <c:v>221</c:v>
                </c:pt>
                <c:pt idx="5">
                  <c:v>251</c:v>
                </c:pt>
                <c:pt idx="6">
                  <c:v>147</c:v>
                </c:pt>
                <c:pt idx="7">
                  <c:v>210</c:v>
                </c:pt>
                <c:pt idx="8">
                  <c:v>178</c:v>
                </c:pt>
                <c:pt idx="9">
                  <c:v>222</c:v>
                </c:pt>
                <c:pt idx="10">
                  <c:v>197</c:v>
                </c:pt>
                <c:pt idx="11">
                  <c:v>141</c:v>
                </c:pt>
                <c:pt idx="12">
                  <c:v>147</c:v>
                </c:pt>
                <c:pt idx="13">
                  <c:v>131</c:v>
                </c:pt>
                <c:pt idx="14">
                  <c:v>94</c:v>
                </c:pt>
                <c:pt idx="15">
                  <c:v>173</c:v>
                </c:pt>
                <c:pt idx="16">
                  <c:v>150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6-4F53-AEBD-5A506E583D4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Hoja1!$A$37:$B$54</c:f>
              <c:multiLvlStrCache>
                <c:ptCount val="18"/>
                <c:lvl>
                  <c:pt idx="0">
                    <c:v>Dic</c:v>
                  </c:pt>
                  <c:pt idx="1">
                    <c:v>Mar</c:v>
                  </c:pt>
                  <c:pt idx="2">
                    <c:v>Ago</c:v>
                  </c:pt>
                  <c:pt idx="3">
                    <c:v>Nov</c:v>
                  </c:pt>
                  <c:pt idx="4">
                    <c:v>Feb</c:v>
                  </c:pt>
                  <c:pt idx="5">
                    <c:v>May</c:v>
                  </c:pt>
                  <c:pt idx="6">
                    <c:v>Ago</c:v>
                  </c:pt>
                  <c:pt idx="7">
                    <c:v>Nov</c:v>
                  </c:pt>
                  <c:pt idx="8">
                    <c:v>Feb</c:v>
                  </c:pt>
                  <c:pt idx="9">
                    <c:v>May</c:v>
                  </c:pt>
                  <c:pt idx="10">
                    <c:v>Ago</c:v>
                  </c:pt>
                  <c:pt idx="11">
                    <c:v>Nov</c:v>
                  </c:pt>
                  <c:pt idx="12">
                    <c:v>Feb</c:v>
                  </c:pt>
                  <c:pt idx="13">
                    <c:v>May</c:v>
                  </c:pt>
                  <c:pt idx="14">
                    <c:v>Ago</c:v>
                  </c:pt>
                  <c:pt idx="15">
                    <c:v>Nov</c:v>
                  </c:pt>
                  <c:pt idx="16">
                    <c:v>Feb</c:v>
                  </c:pt>
                  <c:pt idx="17">
                    <c:v>May</c:v>
                  </c:pt>
                </c:lvl>
                <c:lvl>
                  <c:pt idx="1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Hoja1!$D$37:$D$54</c:f>
              <c:numCache>
                <c:formatCode>General</c:formatCode>
                <c:ptCount val="18"/>
                <c:pt idx="15">
                  <c:v>98</c:v>
                </c:pt>
                <c:pt idx="16">
                  <c:v>99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6-4F53-AEBD-5A506E583D4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Hoja1!$A$37:$B$54</c:f>
              <c:multiLvlStrCache>
                <c:ptCount val="18"/>
                <c:lvl>
                  <c:pt idx="0">
                    <c:v>Dic</c:v>
                  </c:pt>
                  <c:pt idx="1">
                    <c:v>Mar</c:v>
                  </c:pt>
                  <c:pt idx="2">
                    <c:v>Ago</c:v>
                  </c:pt>
                  <c:pt idx="3">
                    <c:v>Nov</c:v>
                  </c:pt>
                  <c:pt idx="4">
                    <c:v>Feb</c:v>
                  </c:pt>
                  <c:pt idx="5">
                    <c:v>May</c:v>
                  </c:pt>
                  <c:pt idx="6">
                    <c:v>Ago</c:v>
                  </c:pt>
                  <c:pt idx="7">
                    <c:v>Nov</c:v>
                  </c:pt>
                  <c:pt idx="8">
                    <c:v>Feb</c:v>
                  </c:pt>
                  <c:pt idx="9">
                    <c:v>May</c:v>
                  </c:pt>
                  <c:pt idx="10">
                    <c:v>Ago</c:v>
                  </c:pt>
                  <c:pt idx="11">
                    <c:v>Nov</c:v>
                  </c:pt>
                  <c:pt idx="12">
                    <c:v>Feb</c:v>
                  </c:pt>
                  <c:pt idx="13">
                    <c:v>May</c:v>
                  </c:pt>
                  <c:pt idx="14">
                    <c:v>Ago</c:v>
                  </c:pt>
                  <c:pt idx="15">
                    <c:v>Nov</c:v>
                  </c:pt>
                  <c:pt idx="16">
                    <c:v>Feb</c:v>
                  </c:pt>
                  <c:pt idx="17">
                    <c:v>May</c:v>
                  </c:pt>
                </c:lvl>
                <c:lvl>
                  <c:pt idx="1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Hoja1!$E$37:$E$54</c:f>
              <c:numCache>
                <c:formatCode>General</c:formatCode>
                <c:ptCount val="18"/>
                <c:pt idx="15">
                  <c:v>220</c:v>
                </c:pt>
                <c:pt idx="16">
                  <c:v>204</c:v>
                </c:pt>
                <c:pt idx="1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6-4F53-AEBD-5A506E583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3520"/>
        <c:axId val="225025440"/>
      </c:lineChart>
      <c:catAx>
        <c:axId val="22502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025440"/>
        <c:crosses val="autoZero"/>
        <c:auto val="1"/>
        <c:lblAlgn val="ctr"/>
        <c:lblOffset val="100"/>
        <c:noMultiLvlLbl val="0"/>
      </c:catAx>
      <c:valAx>
        <c:axId val="22502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02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5157098081186457E-2"/>
          <c:y val="8.9000875728140957E-2"/>
          <c:w val="0.89046010025445843"/>
          <c:h val="0.793362679579862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Hoja1!$A$37:$B$54</c:f>
              <c:multiLvlStrCache>
                <c:ptCount val="18"/>
                <c:lvl>
                  <c:pt idx="0">
                    <c:v>Dic</c:v>
                  </c:pt>
                  <c:pt idx="1">
                    <c:v>Mar</c:v>
                  </c:pt>
                  <c:pt idx="2">
                    <c:v>Ago</c:v>
                  </c:pt>
                  <c:pt idx="3">
                    <c:v>Nov</c:v>
                  </c:pt>
                  <c:pt idx="4">
                    <c:v>Feb</c:v>
                  </c:pt>
                  <c:pt idx="5">
                    <c:v>May</c:v>
                  </c:pt>
                  <c:pt idx="6">
                    <c:v>Ago</c:v>
                  </c:pt>
                  <c:pt idx="7">
                    <c:v>Nov</c:v>
                  </c:pt>
                  <c:pt idx="8">
                    <c:v>Feb</c:v>
                  </c:pt>
                  <c:pt idx="9">
                    <c:v>May</c:v>
                  </c:pt>
                  <c:pt idx="10">
                    <c:v>Ago</c:v>
                  </c:pt>
                  <c:pt idx="11">
                    <c:v>Nov</c:v>
                  </c:pt>
                  <c:pt idx="12">
                    <c:v>Feb</c:v>
                  </c:pt>
                  <c:pt idx="13">
                    <c:v>May</c:v>
                  </c:pt>
                  <c:pt idx="14">
                    <c:v>Ago</c:v>
                  </c:pt>
                  <c:pt idx="15">
                    <c:v>Nov</c:v>
                  </c:pt>
                  <c:pt idx="16">
                    <c:v>Feb</c:v>
                  </c:pt>
                  <c:pt idx="17">
                    <c:v>May</c:v>
                  </c:pt>
                </c:lvl>
                <c:lvl>
                  <c:pt idx="1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Hoja1!$C$37:$C$54</c:f>
              <c:numCache>
                <c:formatCode>0</c:formatCode>
                <c:ptCount val="18"/>
                <c:pt idx="0">
                  <c:v>129</c:v>
                </c:pt>
                <c:pt idx="1">
                  <c:v>64</c:v>
                </c:pt>
                <c:pt idx="2">
                  <c:v>131</c:v>
                </c:pt>
                <c:pt idx="3">
                  <c:v>237</c:v>
                </c:pt>
                <c:pt idx="4">
                  <c:v>221</c:v>
                </c:pt>
                <c:pt idx="5">
                  <c:v>251</c:v>
                </c:pt>
                <c:pt idx="6">
                  <c:v>147</c:v>
                </c:pt>
                <c:pt idx="7">
                  <c:v>210</c:v>
                </c:pt>
                <c:pt idx="8">
                  <c:v>178</c:v>
                </c:pt>
                <c:pt idx="9">
                  <c:v>222</c:v>
                </c:pt>
                <c:pt idx="10">
                  <c:v>197</c:v>
                </c:pt>
                <c:pt idx="11">
                  <c:v>141</c:v>
                </c:pt>
                <c:pt idx="12">
                  <c:v>147</c:v>
                </c:pt>
                <c:pt idx="13">
                  <c:v>131</c:v>
                </c:pt>
                <c:pt idx="14">
                  <c:v>94</c:v>
                </c:pt>
                <c:pt idx="15">
                  <c:v>173</c:v>
                </c:pt>
                <c:pt idx="16">
                  <c:v>150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0-4CFD-AA9D-8866BE75B1E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Hoja1!$A$37:$B$54</c:f>
              <c:multiLvlStrCache>
                <c:ptCount val="18"/>
                <c:lvl>
                  <c:pt idx="0">
                    <c:v>Dic</c:v>
                  </c:pt>
                  <c:pt idx="1">
                    <c:v>Mar</c:v>
                  </c:pt>
                  <c:pt idx="2">
                    <c:v>Ago</c:v>
                  </c:pt>
                  <c:pt idx="3">
                    <c:v>Nov</c:v>
                  </c:pt>
                  <c:pt idx="4">
                    <c:v>Feb</c:v>
                  </c:pt>
                  <c:pt idx="5">
                    <c:v>May</c:v>
                  </c:pt>
                  <c:pt idx="6">
                    <c:v>Ago</c:v>
                  </c:pt>
                  <c:pt idx="7">
                    <c:v>Nov</c:v>
                  </c:pt>
                  <c:pt idx="8">
                    <c:v>Feb</c:v>
                  </c:pt>
                  <c:pt idx="9">
                    <c:v>May</c:v>
                  </c:pt>
                  <c:pt idx="10">
                    <c:v>Ago</c:v>
                  </c:pt>
                  <c:pt idx="11">
                    <c:v>Nov</c:v>
                  </c:pt>
                  <c:pt idx="12">
                    <c:v>Feb</c:v>
                  </c:pt>
                  <c:pt idx="13">
                    <c:v>May</c:v>
                  </c:pt>
                  <c:pt idx="14">
                    <c:v>Ago</c:v>
                  </c:pt>
                  <c:pt idx="15">
                    <c:v>Nov</c:v>
                  </c:pt>
                  <c:pt idx="16">
                    <c:v>Feb</c:v>
                  </c:pt>
                  <c:pt idx="17">
                    <c:v>May</c:v>
                  </c:pt>
                </c:lvl>
                <c:lvl>
                  <c:pt idx="1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Hoja1!$D$37:$D$54</c:f>
              <c:numCache>
                <c:formatCode>General</c:formatCode>
                <c:ptCount val="18"/>
                <c:pt idx="15">
                  <c:v>98</c:v>
                </c:pt>
                <c:pt idx="16">
                  <c:v>99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0-4CFD-AA9D-8866BE75B1E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Hoja1!$A$37:$B$54</c:f>
              <c:multiLvlStrCache>
                <c:ptCount val="18"/>
                <c:lvl>
                  <c:pt idx="0">
                    <c:v>Dic</c:v>
                  </c:pt>
                  <c:pt idx="1">
                    <c:v>Mar</c:v>
                  </c:pt>
                  <c:pt idx="2">
                    <c:v>Ago</c:v>
                  </c:pt>
                  <c:pt idx="3">
                    <c:v>Nov</c:v>
                  </c:pt>
                  <c:pt idx="4">
                    <c:v>Feb</c:v>
                  </c:pt>
                  <c:pt idx="5">
                    <c:v>May</c:v>
                  </c:pt>
                  <c:pt idx="6">
                    <c:v>Ago</c:v>
                  </c:pt>
                  <c:pt idx="7">
                    <c:v>Nov</c:v>
                  </c:pt>
                  <c:pt idx="8">
                    <c:v>Feb</c:v>
                  </c:pt>
                  <c:pt idx="9">
                    <c:v>May</c:v>
                  </c:pt>
                  <c:pt idx="10">
                    <c:v>Ago</c:v>
                  </c:pt>
                  <c:pt idx="11">
                    <c:v>Nov</c:v>
                  </c:pt>
                  <c:pt idx="12">
                    <c:v>Feb</c:v>
                  </c:pt>
                  <c:pt idx="13">
                    <c:v>May</c:v>
                  </c:pt>
                  <c:pt idx="14">
                    <c:v>Ago</c:v>
                  </c:pt>
                  <c:pt idx="15">
                    <c:v>Nov</c:v>
                  </c:pt>
                  <c:pt idx="16">
                    <c:v>Feb</c:v>
                  </c:pt>
                  <c:pt idx="17">
                    <c:v>May</c:v>
                  </c:pt>
                </c:lvl>
                <c:lvl>
                  <c:pt idx="1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Hoja1!$E$37:$E$54</c:f>
              <c:numCache>
                <c:formatCode>General</c:formatCode>
                <c:ptCount val="18"/>
                <c:pt idx="15">
                  <c:v>220</c:v>
                </c:pt>
                <c:pt idx="16">
                  <c:v>204</c:v>
                </c:pt>
                <c:pt idx="1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0-4CFD-AA9D-8866BE75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552704"/>
        <c:axId val="244563744"/>
      </c:lineChart>
      <c:catAx>
        <c:axId val="2445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563744"/>
        <c:crosses val="autoZero"/>
        <c:auto val="1"/>
        <c:lblAlgn val="ctr"/>
        <c:lblOffset val="100"/>
        <c:noMultiLvlLbl val="0"/>
      </c:catAx>
      <c:valAx>
        <c:axId val="24456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55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Hoja1!$A$32:$B$54</c:f>
              <c:multiLvlStrCache>
                <c:ptCount val="23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Hoja1!$C$32:$C$54</c:f>
              <c:numCache>
                <c:formatCode>General</c:formatCode>
                <c:ptCount val="23"/>
                <c:pt idx="5" formatCode="0">
                  <c:v>129</c:v>
                </c:pt>
                <c:pt idx="6" formatCode="0">
                  <c:v>64</c:v>
                </c:pt>
                <c:pt idx="7" formatCode="0">
                  <c:v>131</c:v>
                </c:pt>
                <c:pt idx="8" formatCode="0">
                  <c:v>237</c:v>
                </c:pt>
                <c:pt idx="9" formatCode="0">
                  <c:v>221</c:v>
                </c:pt>
                <c:pt idx="10" formatCode="0">
                  <c:v>251</c:v>
                </c:pt>
                <c:pt idx="11" formatCode="0">
                  <c:v>147</c:v>
                </c:pt>
                <c:pt idx="12" formatCode="0">
                  <c:v>210</c:v>
                </c:pt>
                <c:pt idx="13" formatCode="0">
                  <c:v>178</c:v>
                </c:pt>
                <c:pt idx="14" formatCode="0">
                  <c:v>222</c:v>
                </c:pt>
                <c:pt idx="15" formatCode="0">
                  <c:v>197</c:v>
                </c:pt>
                <c:pt idx="16" formatCode="0">
                  <c:v>141</c:v>
                </c:pt>
                <c:pt idx="17" formatCode="0">
                  <c:v>147</c:v>
                </c:pt>
                <c:pt idx="18" formatCode="0">
                  <c:v>131</c:v>
                </c:pt>
                <c:pt idx="19" formatCode="0">
                  <c:v>94</c:v>
                </c:pt>
                <c:pt idx="20" formatCode="0">
                  <c:v>173</c:v>
                </c:pt>
                <c:pt idx="21" formatCode="0">
                  <c:v>150</c:v>
                </c:pt>
                <c:pt idx="22" formatCode="0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C-4CD7-9B59-0BE6B4D712B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Hoja1!$A$32:$B$54</c:f>
              <c:multiLvlStrCache>
                <c:ptCount val="23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Hoja1!$D$32:$D$54</c:f>
              <c:numCache>
                <c:formatCode>General</c:formatCode>
                <c:ptCount val="23"/>
                <c:pt idx="20">
                  <c:v>98</c:v>
                </c:pt>
                <c:pt idx="21">
                  <c:v>99</c:v>
                </c:pt>
                <c:pt idx="22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C-4CD7-9B59-0BE6B4D712B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Hoja1!$A$32:$B$54</c:f>
              <c:multiLvlStrCache>
                <c:ptCount val="23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Hoja1!$E$32:$E$54</c:f>
              <c:numCache>
                <c:formatCode>General</c:formatCode>
                <c:ptCount val="23"/>
                <c:pt idx="20">
                  <c:v>220</c:v>
                </c:pt>
                <c:pt idx="21">
                  <c:v>204</c:v>
                </c:pt>
                <c:pt idx="22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C-4CD7-9B59-0BE6B4D7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046784"/>
        <c:axId val="239044384"/>
      </c:lineChart>
      <c:catAx>
        <c:axId val="2390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9044384"/>
        <c:crosses val="autoZero"/>
        <c:auto val="1"/>
        <c:lblAlgn val="ctr"/>
        <c:lblOffset val="100"/>
        <c:noMultiLvlLbl val="0"/>
      </c:catAx>
      <c:valAx>
        <c:axId val="23904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90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Hoja1!$D$57:$D$59</c:f>
              <c:numCache>
                <c:formatCode>0.0%</c:formatCode>
                <c:ptCount val="3"/>
                <c:pt idx="0">
                  <c:v>-0.43352601156069365</c:v>
                </c:pt>
                <c:pt idx="1">
                  <c:v>-0.34</c:v>
                </c:pt>
                <c:pt idx="2">
                  <c:v>-0.45454545454545453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B-4AD6-A292-7DAED0363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522944"/>
        <c:axId val="244523904"/>
      </c:lineChart>
      <c:catAx>
        <c:axId val="244522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523904"/>
        <c:crosses val="autoZero"/>
        <c:auto val="1"/>
        <c:lblAlgn val="ctr"/>
        <c:lblOffset val="100"/>
        <c:noMultiLvlLbl val="0"/>
      </c:catAx>
      <c:valAx>
        <c:axId val="24452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52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Hoja4!$I$1</c:f>
              <c:strCache>
                <c:ptCount val="1"/>
                <c:pt idx="0">
                  <c:v>Vertical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Hoja4!$A$2:$B$53</c:f>
              <c:multiLvlStrCache>
                <c:ptCount val="5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  <c:pt idx="44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Hoja4!$C$2:$C$53</c:f>
              <c:numCache>
                <c:formatCode>General</c:formatCode>
                <c:ptCount val="52"/>
                <c:pt idx="0">
                  <c:v>69</c:v>
                </c:pt>
                <c:pt idx="1">
                  <c:v>57</c:v>
                </c:pt>
                <c:pt idx="2">
                  <c:v>51</c:v>
                </c:pt>
                <c:pt idx="3">
                  <c:v>45</c:v>
                </c:pt>
                <c:pt idx="4">
                  <c:v>66</c:v>
                </c:pt>
                <c:pt idx="5">
                  <c:v>81</c:v>
                </c:pt>
                <c:pt idx="6">
                  <c:v>69</c:v>
                </c:pt>
                <c:pt idx="7">
                  <c:v>54</c:v>
                </c:pt>
                <c:pt idx="8">
                  <c:v>114</c:v>
                </c:pt>
                <c:pt idx="9">
                  <c:v>105</c:v>
                </c:pt>
                <c:pt idx="10">
                  <c:v>111</c:v>
                </c:pt>
                <c:pt idx="11">
                  <c:v>120</c:v>
                </c:pt>
                <c:pt idx="12">
                  <c:v>138</c:v>
                </c:pt>
                <c:pt idx="13">
                  <c:v>132</c:v>
                </c:pt>
                <c:pt idx="14">
                  <c:v>114</c:v>
                </c:pt>
                <c:pt idx="15">
                  <c:v>99</c:v>
                </c:pt>
                <c:pt idx="16">
                  <c:v>180</c:v>
                </c:pt>
                <c:pt idx="17">
                  <c:v>224</c:v>
                </c:pt>
                <c:pt idx="18">
                  <c:v>182</c:v>
                </c:pt>
                <c:pt idx="19">
                  <c:v>175</c:v>
                </c:pt>
                <c:pt idx="20">
                  <c:v>208</c:v>
                </c:pt>
                <c:pt idx="21">
                  <c:v>311</c:v>
                </c:pt>
                <c:pt idx="22">
                  <c:v>280</c:v>
                </c:pt>
                <c:pt idx="23">
                  <c:v>275</c:v>
                </c:pt>
                <c:pt idx="24">
                  <c:v>296</c:v>
                </c:pt>
                <c:pt idx="25">
                  <c:v>236</c:v>
                </c:pt>
                <c:pt idx="26">
                  <c:v>279</c:v>
                </c:pt>
                <c:pt idx="27">
                  <c:v>290</c:v>
                </c:pt>
                <c:pt idx="28">
                  <c:v>301</c:v>
                </c:pt>
                <c:pt idx="29">
                  <c:v>375</c:v>
                </c:pt>
                <c:pt idx="30">
                  <c:v>427</c:v>
                </c:pt>
                <c:pt idx="31">
                  <c:v>383</c:v>
                </c:pt>
                <c:pt idx="32">
                  <c:v>458</c:v>
                </c:pt>
                <c:pt idx="33">
                  <c:v>462</c:v>
                </c:pt>
                <c:pt idx="34">
                  <c:v>401</c:v>
                </c:pt>
                <c:pt idx="35">
                  <c:v>411</c:v>
                </c:pt>
                <c:pt idx="36">
                  <c:v>663</c:v>
                </c:pt>
                <c:pt idx="37">
                  <c:v>753</c:v>
                </c:pt>
                <c:pt idx="38">
                  <c:v>441</c:v>
                </c:pt>
                <c:pt idx="39">
                  <c:v>630</c:v>
                </c:pt>
                <c:pt idx="40">
                  <c:v>534</c:v>
                </c:pt>
                <c:pt idx="41">
                  <c:v>666</c:v>
                </c:pt>
                <c:pt idx="42">
                  <c:v>591</c:v>
                </c:pt>
                <c:pt idx="43">
                  <c:v>423</c:v>
                </c:pt>
                <c:pt idx="44">
                  <c:v>441</c:v>
                </c:pt>
                <c:pt idx="45">
                  <c:v>393</c:v>
                </c:pt>
                <c:pt idx="46">
                  <c:v>282</c:v>
                </c:pt>
                <c:pt idx="47">
                  <c:v>519</c:v>
                </c:pt>
                <c:pt idx="48">
                  <c:v>450</c:v>
                </c:pt>
                <c:pt idx="49">
                  <c:v>297</c:v>
                </c:pt>
                <c:pt idx="50" formatCode="0">
                  <c:v>257.51445086705201</c:v>
                </c:pt>
                <c:pt idx="51" formatCode="0">
                  <c:v>223.27842560727052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A-4D9D-B3A7-3856F3DA8EC3}"/>
            </c:ext>
          </c:extLst>
        </c:ser>
        <c:ser>
          <c:idx val="1"/>
          <c:order val="1"/>
          <c:tx>
            <c:strRef>
              <c:f>Hoja4!$J$1</c:f>
              <c:strCache>
                <c:ptCount val="1"/>
                <c:pt idx="0">
                  <c:v>Horizontal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Hoja4!$A$2:$B$53</c:f>
              <c:multiLvlStrCache>
                <c:ptCount val="5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  <c:pt idx="44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Hoja4!$D$2:$D$53</c:f>
              <c:numCache>
                <c:formatCode>0.00</c:formatCode>
                <c:ptCount val="52"/>
                <c:pt idx="0">
                  <c:v>375</c:v>
                </c:pt>
                <c:pt idx="1">
                  <c:v>270</c:v>
                </c:pt>
                <c:pt idx="2">
                  <c:v>276</c:v>
                </c:pt>
                <c:pt idx="3">
                  <c:v>387</c:v>
                </c:pt>
                <c:pt idx="4">
                  <c:v>459</c:v>
                </c:pt>
                <c:pt idx="5">
                  <c:v>435</c:v>
                </c:pt>
                <c:pt idx="6">
                  <c:v>396</c:v>
                </c:pt>
                <c:pt idx="7">
                  <c:v>315</c:v>
                </c:pt>
                <c:pt idx="8">
                  <c:v>294</c:v>
                </c:pt>
                <c:pt idx="9">
                  <c:v>288</c:v>
                </c:pt>
                <c:pt idx="10">
                  <c:v>324</c:v>
                </c:pt>
                <c:pt idx="11">
                  <c:v>342</c:v>
                </c:pt>
                <c:pt idx="12">
                  <c:v>207</c:v>
                </c:pt>
                <c:pt idx="13">
                  <c:v>183</c:v>
                </c:pt>
                <c:pt idx="14">
                  <c:v>240</c:v>
                </c:pt>
                <c:pt idx="15">
                  <c:v>174</c:v>
                </c:pt>
                <c:pt idx="16">
                  <c:v>243</c:v>
                </c:pt>
                <c:pt idx="17">
                  <c:v>337</c:v>
                </c:pt>
                <c:pt idx="18">
                  <c:v>256</c:v>
                </c:pt>
                <c:pt idx="19">
                  <c:v>230</c:v>
                </c:pt>
                <c:pt idx="20">
                  <c:v>254</c:v>
                </c:pt>
                <c:pt idx="21">
                  <c:v>355</c:v>
                </c:pt>
                <c:pt idx="22">
                  <c:v>299</c:v>
                </c:pt>
                <c:pt idx="23">
                  <c:v>274</c:v>
                </c:pt>
                <c:pt idx="24">
                  <c:v>274</c:v>
                </c:pt>
                <c:pt idx="25">
                  <c:v>205</c:v>
                </c:pt>
                <c:pt idx="26">
                  <c:v>225</c:v>
                </c:pt>
                <c:pt idx="27">
                  <c:v>219</c:v>
                </c:pt>
                <c:pt idx="28">
                  <c:v>212</c:v>
                </c:pt>
                <c:pt idx="29">
                  <c:v>246</c:v>
                </c:pt>
                <c:pt idx="30">
                  <c:v>260</c:v>
                </c:pt>
                <c:pt idx="31">
                  <c:v>217</c:v>
                </c:pt>
                <c:pt idx="32">
                  <c:v>241</c:v>
                </c:pt>
                <c:pt idx="33">
                  <c:v>225</c:v>
                </c:pt>
                <c:pt idx="34">
                  <c:v>181</c:v>
                </c:pt>
                <c:pt idx="35">
                  <c:v>132</c:v>
                </c:pt>
                <c:pt idx="36">
                  <c:v>213</c:v>
                </c:pt>
                <c:pt idx="37">
                  <c:v>276</c:v>
                </c:pt>
                <c:pt idx="38">
                  <c:v>129</c:v>
                </c:pt>
                <c:pt idx="39">
                  <c:v>141</c:v>
                </c:pt>
                <c:pt idx="40">
                  <c:v>129</c:v>
                </c:pt>
                <c:pt idx="41">
                  <c:v>57</c:v>
                </c:pt>
                <c:pt idx="42">
                  <c:v>87</c:v>
                </c:pt>
                <c:pt idx="43">
                  <c:v>237</c:v>
                </c:pt>
                <c:pt idx="44">
                  <c:v>120.89999999999999</c:v>
                </c:pt>
                <c:pt idx="45">
                  <c:v>110.10000000000001</c:v>
                </c:pt>
                <c:pt idx="46">
                  <c:v>37.799999999999997</c:v>
                </c:pt>
                <c:pt idx="47">
                  <c:v>84</c:v>
                </c:pt>
                <c:pt idx="48">
                  <c:v>90</c:v>
                </c:pt>
                <c:pt idx="49">
                  <c:v>60</c:v>
                </c:pt>
                <c:pt idx="50">
                  <c:v>64.285714285714278</c:v>
                </c:pt>
                <c:pt idx="51">
                  <c:v>68.877551020408148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A-4D9D-B3A7-3856F3DA8EC3}"/>
            </c:ext>
          </c:extLst>
        </c:ser>
        <c:ser>
          <c:idx val="2"/>
          <c:order val="2"/>
          <c:tx>
            <c:strRef>
              <c:f>Hoja4!$K$1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Hoja4!$A$2:$B$53</c:f>
              <c:multiLvlStrCache>
                <c:ptCount val="5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  <c:pt idx="44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Hoja4!$E$2:$E$53</c:f>
              <c:numCache>
                <c:formatCode>0.00</c:formatCode>
                <c:ptCount val="52"/>
                <c:pt idx="0">
                  <c:v>444</c:v>
                </c:pt>
                <c:pt idx="1">
                  <c:v>327</c:v>
                </c:pt>
                <c:pt idx="2">
                  <c:v>327</c:v>
                </c:pt>
                <c:pt idx="3">
                  <c:v>432</c:v>
                </c:pt>
                <c:pt idx="4">
                  <c:v>525</c:v>
                </c:pt>
                <c:pt idx="5">
                  <c:v>516</c:v>
                </c:pt>
                <c:pt idx="6">
                  <c:v>465</c:v>
                </c:pt>
                <c:pt idx="7">
                  <c:v>369</c:v>
                </c:pt>
                <c:pt idx="8">
                  <c:v>408</c:v>
                </c:pt>
                <c:pt idx="9">
                  <c:v>393</c:v>
                </c:pt>
                <c:pt idx="10">
                  <c:v>435</c:v>
                </c:pt>
                <c:pt idx="11">
                  <c:v>462</c:v>
                </c:pt>
                <c:pt idx="12">
                  <c:v>345</c:v>
                </c:pt>
                <c:pt idx="13">
                  <c:v>315</c:v>
                </c:pt>
                <c:pt idx="14">
                  <c:v>354</c:v>
                </c:pt>
                <c:pt idx="15">
                  <c:v>273</c:v>
                </c:pt>
                <c:pt idx="16">
                  <c:v>423</c:v>
                </c:pt>
                <c:pt idx="17">
                  <c:v>561</c:v>
                </c:pt>
                <c:pt idx="18">
                  <c:v>438</c:v>
                </c:pt>
                <c:pt idx="19">
                  <c:v>405</c:v>
                </c:pt>
                <c:pt idx="20">
                  <c:v>462</c:v>
                </c:pt>
                <c:pt idx="21">
                  <c:v>666</c:v>
                </c:pt>
                <c:pt idx="22">
                  <c:v>579</c:v>
                </c:pt>
                <c:pt idx="23">
                  <c:v>549</c:v>
                </c:pt>
                <c:pt idx="24">
                  <c:v>570</c:v>
                </c:pt>
                <c:pt idx="25">
                  <c:v>441</c:v>
                </c:pt>
                <c:pt idx="26">
                  <c:v>504</c:v>
                </c:pt>
                <c:pt idx="27">
                  <c:v>509</c:v>
                </c:pt>
                <c:pt idx="28">
                  <c:v>513</c:v>
                </c:pt>
                <c:pt idx="29">
                  <c:v>621</c:v>
                </c:pt>
                <c:pt idx="30">
                  <c:v>687</c:v>
                </c:pt>
                <c:pt idx="31">
                  <c:v>600</c:v>
                </c:pt>
                <c:pt idx="32">
                  <c:v>699</c:v>
                </c:pt>
                <c:pt idx="33">
                  <c:v>687</c:v>
                </c:pt>
                <c:pt idx="34">
                  <c:v>582</c:v>
                </c:pt>
                <c:pt idx="35">
                  <c:v>543</c:v>
                </c:pt>
                <c:pt idx="36">
                  <c:v>876</c:v>
                </c:pt>
                <c:pt idx="37">
                  <c:v>1029</c:v>
                </c:pt>
                <c:pt idx="38">
                  <c:v>570</c:v>
                </c:pt>
                <c:pt idx="39">
                  <c:v>771</c:v>
                </c:pt>
                <c:pt idx="40">
                  <c:v>663</c:v>
                </c:pt>
                <c:pt idx="41">
                  <c:v>723</c:v>
                </c:pt>
                <c:pt idx="42">
                  <c:v>678</c:v>
                </c:pt>
                <c:pt idx="43">
                  <c:v>660</c:v>
                </c:pt>
                <c:pt idx="44">
                  <c:v>561.9</c:v>
                </c:pt>
                <c:pt idx="45">
                  <c:v>503.1</c:v>
                </c:pt>
                <c:pt idx="46">
                  <c:v>319.8</c:v>
                </c:pt>
                <c:pt idx="47">
                  <c:v>603</c:v>
                </c:pt>
                <c:pt idx="48">
                  <c:v>540</c:v>
                </c:pt>
                <c:pt idx="49">
                  <c:v>357</c:v>
                </c:pt>
                <c:pt idx="50">
                  <c:v>321.80016515276628</c:v>
                </c:pt>
                <c:pt idx="51">
                  <c:v>292.15597662767868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A-4D9D-B3A7-3856F3DA8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630207"/>
        <c:axId val="1157619167"/>
      </c:lineChart>
      <c:catAx>
        <c:axId val="115763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7619167"/>
        <c:crosses val="autoZero"/>
        <c:auto val="1"/>
        <c:lblAlgn val="ctr"/>
        <c:lblOffset val="100"/>
        <c:noMultiLvlLbl val="0"/>
      </c:catAx>
      <c:valAx>
        <c:axId val="115761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7630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Hoja4!$H$2:$H$14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Hoja4!$I$2:$I$14</c:f>
              <c:numCache>
                <c:formatCode>0</c:formatCode>
                <c:ptCount val="13"/>
                <c:pt idx="0">
                  <c:v>222</c:v>
                </c:pt>
                <c:pt idx="1">
                  <c:v>270</c:v>
                </c:pt>
                <c:pt idx="2">
                  <c:v>450</c:v>
                </c:pt>
                <c:pt idx="3">
                  <c:v>483</c:v>
                </c:pt>
                <c:pt idx="4">
                  <c:v>761</c:v>
                </c:pt>
                <c:pt idx="5">
                  <c:v>1074</c:v>
                </c:pt>
                <c:pt idx="6">
                  <c:v>1101</c:v>
                </c:pt>
                <c:pt idx="7">
                  <c:v>1486</c:v>
                </c:pt>
                <c:pt idx="8">
                  <c:v>1732</c:v>
                </c:pt>
                <c:pt idx="9">
                  <c:v>2487</c:v>
                </c:pt>
                <c:pt idx="10">
                  <c:v>2214</c:v>
                </c:pt>
                <c:pt idx="11">
                  <c:v>1635</c:v>
                </c:pt>
                <c:pt idx="12">
                  <c:v>1227.7928764743226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F-4B9E-92FD-11DFF6FFB9C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Hoja4!$H$2:$H$14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Hoja4!$J$2:$J$14</c:f>
              <c:numCache>
                <c:formatCode>0</c:formatCode>
                <c:ptCount val="13"/>
                <c:pt idx="0">
                  <c:v>1308</c:v>
                </c:pt>
                <c:pt idx="1">
                  <c:v>1605</c:v>
                </c:pt>
                <c:pt idx="2">
                  <c:v>1248</c:v>
                </c:pt>
                <c:pt idx="3">
                  <c:v>804</c:v>
                </c:pt>
                <c:pt idx="4">
                  <c:v>1066</c:v>
                </c:pt>
                <c:pt idx="5">
                  <c:v>1182</c:v>
                </c:pt>
                <c:pt idx="6">
                  <c:v>923</c:v>
                </c:pt>
                <c:pt idx="7">
                  <c:v>935</c:v>
                </c:pt>
                <c:pt idx="8">
                  <c:v>779</c:v>
                </c:pt>
                <c:pt idx="9">
                  <c:v>759</c:v>
                </c:pt>
                <c:pt idx="10">
                  <c:v>510</c:v>
                </c:pt>
                <c:pt idx="11">
                  <c:v>352.8</c:v>
                </c:pt>
                <c:pt idx="12">
                  <c:v>283.16326530612241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F-4B9E-92FD-11DFF6FFB9CA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Hoja4!$H$2:$H$14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Hoja4!$K$2:$K$14</c:f>
              <c:numCache>
                <c:formatCode>0</c:formatCode>
                <c:ptCount val="13"/>
                <c:pt idx="0">
                  <c:v>1530</c:v>
                </c:pt>
                <c:pt idx="1">
                  <c:v>1875</c:v>
                </c:pt>
                <c:pt idx="2">
                  <c:v>1698</c:v>
                </c:pt>
                <c:pt idx="3">
                  <c:v>1287</c:v>
                </c:pt>
                <c:pt idx="4">
                  <c:v>1827</c:v>
                </c:pt>
                <c:pt idx="5">
                  <c:v>2256</c:v>
                </c:pt>
                <c:pt idx="6">
                  <c:v>2024</c:v>
                </c:pt>
                <c:pt idx="7">
                  <c:v>2421</c:v>
                </c:pt>
                <c:pt idx="8">
                  <c:v>2511</c:v>
                </c:pt>
                <c:pt idx="9">
                  <c:v>3246</c:v>
                </c:pt>
                <c:pt idx="10">
                  <c:v>2724</c:v>
                </c:pt>
                <c:pt idx="11">
                  <c:v>1987.8</c:v>
                </c:pt>
                <c:pt idx="12">
                  <c:v>1510.956141780445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F-4B9E-92FD-11DFF6FFB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836656"/>
        <c:axId val="1193842416"/>
      </c:lineChart>
      <c:catAx>
        <c:axId val="11938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3842416"/>
        <c:crosses val="autoZero"/>
        <c:auto val="1"/>
        <c:lblAlgn val="ctr"/>
        <c:lblOffset val="100"/>
        <c:noMultiLvlLbl val="0"/>
      </c:catAx>
      <c:valAx>
        <c:axId val="119384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383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Hoja4!$N$2:$N$14</c:f>
              <c:numCache>
                <c:formatCode>0%</c:formatCode>
                <c:ptCount val="13"/>
                <c:pt idx="0">
                  <c:v>0.14509803921568629</c:v>
                </c:pt>
                <c:pt idx="1">
                  <c:v>0.14399999999999999</c:v>
                </c:pt>
                <c:pt idx="2">
                  <c:v>0.26501766784452296</c:v>
                </c:pt>
                <c:pt idx="3">
                  <c:v>0.3752913752913753</c:v>
                </c:pt>
                <c:pt idx="4">
                  <c:v>0.41652983032293378</c:v>
                </c:pt>
                <c:pt idx="5">
                  <c:v>0.47606382978723405</c:v>
                </c:pt>
                <c:pt idx="6">
                  <c:v>0.5439723320158103</c:v>
                </c:pt>
                <c:pt idx="7">
                  <c:v>0.61379595208591486</c:v>
                </c:pt>
                <c:pt idx="8">
                  <c:v>0.68976503385105536</c:v>
                </c:pt>
                <c:pt idx="9">
                  <c:v>0.76617375231053608</c:v>
                </c:pt>
                <c:pt idx="10">
                  <c:v>0.81277533039647576</c:v>
                </c:pt>
                <c:pt idx="11">
                  <c:v>0.82251735587081198</c:v>
                </c:pt>
                <c:pt idx="12">
                  <c:v>0.81259332585758903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F-4EF9-B686-1EF3BEF2F3B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Hoja4!$O$2:$O$14</c:f>
              <c:numCache>
                <c:formatCode>0%</c:formatCode>
                <c:ptCount val="13"/>
                <c:pt idx="0">
                  <c:v>0.85490196078431369</c:v>
                </c:pt>
                <c:pt idx="1">
                  <c:v>0.85599999999999998</c:v>
                </c:pt>
                <c:pt idx="2">
                  <c:v>0.73498233215547704</c:v>
                </c:pt>
                <c:pt idx="3">
                  <c:v>0.62470862470862476</c:v>
                </c:pt>
                <c:pt idx="4">
                  <c:v>0.58347016967706622</c:v>
                </c:pt>
                <c:pt idx="5">
                  <c:v>0.52393617021276595</c:v>
                </c:pt>
                <c:pt idx="6">
                  <c:v>0.4560276679841897</c:v>
                </c:pt>
                <c:pt idx="7">
                  <c:v>0.38620404791408508</c:v>
                </c:pt>
                <c:pt idx="8">
                  <c:v>0.31023496614894464</c:v>
                </c:pt>
                <c:pt idx="9">
                  <c:v>0.23382624768946395</c:v>
                </c:pt>
                <c:pt idx="10">
                  <c:v>0.18722466960352424</c:v>
                </c:pt>
                <c:pt idx="11">
                  <c:v>0.17748264412918804</c:v>
                </c:pt>
                <c:pt idx="12">
                  <c:v>0.18740667414241099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F-4EF9-B686-1EF3BEF2F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840976"/>
        <c:axId val="1193849616"/>
      </c:lineChart>
      <c:catAx>
        <c:axId val="1193840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3849616"/>
        <c:crosses val="autoZero"/>
        <c:auto val="1"/>
        <c:lblAlgn val="ctr"/>
        <c:lblOffset val="100"/>
        <c:noMultiLvlLbl val="0"/>
      </c:catAx>
      <c:valAx>
        <c:axId val="119384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384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Hoja4!$O$39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Hoja4!$N$40:$N$43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Hoja4!$O$40:$O$43</c:f>
              <c:numCache>
                <c:formatCode>0.00</c:formatCode>
                <c:ptCount val="4"/>
                <c:pt idx="0">
                  <c:v>212</c:v>
                </c:pt>
                <c:pt idx="1">
                  <c:v>246</c:v>
                </c:pt>
                <c:pt idx="2">
                  <c:v>260</c:v>
                </c:pt>
                <c:pt idx="3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4-4002-8605-8BA5EA09C2D5}"/>
            </c:ext>
          </c:extLst>
        </c:ser>
        <c:ser>
          <c:idx val="1"/>
          <c:order val="1"/>
          <c:tx>
            <c:strRef>
              <c:f>Hoja4!$P$39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Hoja4!$N$40:$N$43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Hoja4!$P$40:$P$43</c:f>
              <c:numCache>
                <c:formatCode>0.00</c:formatCode>
                <c:ptCount val="4"/>
                <c:pt idx="0">
                  <c:v>241</c:v>
                </c:pt>
                <c:pt idx="1">
                  <c:v>225</c:v>
                </c:pt>
                <c:pt idx="2">
                  <c:v>181</c:v>
                </c:pt>
                <c:pt idx="3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4-4002-8605-8BA5EA09C2D5}"/>
            </c:ext>
          </c:extLst>
        </c:ser>
        <c:ser>
          <c:idx val="2"/>
          <c:order val="2"/>
          <c:tx>
            <c:strRef>
              <c:f>Hoja4!$Q$39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Hoja4!$N$40:$N$43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Hoja4!$Q$40:$Q$43</c:f>
              <c:numCache>
                <c:formatCode>0.00</c:formatCode>
                <c:ptCount val="4"/>
                <c:pt idx="0">
                  <c:v>132</c:v>
                </c:pt>
                <c:pt idx="1">
                  <c:v>213</c:v>
                </c:pt>
                <c:pt idx="2">
                  <c:v>276</c:v>
                </c:pt>
                <c:pt idx="3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4-4002-8605-8BA5EA09C2D5}"/>
            </c:ext>
          </c:extLst>
        </c:ser>
        <c:ser>
          <c:idx val="3"/>
          <c:order val="3"/>
          <c:tx>
            <c:strRef>
              <c:f>Hoja4!$R$39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Hoja4!$N$40:$N$43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Hoja4!$R$40:$R$43</c:f>
              <c:numCache>
                <c:formatCode>0.00</c:formatCode>
                <c:ptCount val="4"/>
                <c:pt idx="0">
                  <c:v>213</c:v>
                </c:pt>
                <c:pt idx="1">
                  <c:v>276</c:v>
                </c:pt>
                <c:pt idx="2">
                  <c:v>129</c:v>
                </c:pt>
                <c:pt idx="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4-4002-8605-8BA5EA09C2D5}"/>
            </c:ext>
          </c:extLst>
        </c:ser>
        <c:ser>
          <c:idx val="4"/>
          <c:order val="4"/>
          <c:tx>
            <c:strRef>
              <c:f>Hoja4!$S$39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Hoja4!$N$40:$N$43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Hoja4!$S$40:$S$43</c:f>
              <c:numCache>
                <c:formatCode>0.00</c:formatCode>
                <c:ptCount val="4"/>
                <c:pt idx="0">
                  <c:v>120.89999999999999</c:v>
                </c:pt>
                <c:pt idx="1">
                  <c:v>110.10000000000001</c:v>
                </c:pt>
                <c:pt idx="2">
                  <c:v>37.799999999999997</c:v>
                </c:pt>
                <c:pt idx="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4-4002-8605-8BA5EA09C2D5}"/>
            </c:ext>
          </c:extLst>
        </c:ser>
        <c:ser>
          <c:idx val="5"/>
          <c:order val="5"/>
          <c:tx>
            <c:strRef>
              <c:f>Hoja4!$T$39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Hoja4!$N$40:$N$43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Hoja4!$T$40:$T$43</c:f>
              <c:numCache>
                <c:formatCode>0.00</c:formatCode>
                <c:ptCount val="4"/>
                <c:pt idx="0">
                  <c:v>90</c:v>
                </c:pt>
                <c:pt idx="1">
                  <c:v>60</c:v>
                </c:pt>
                <c:pt idx="2">
                  <c:v>64.285714285714278</c:v>
                </c:pt>
                <c:pt idx="3">
                  <c:v>68.877551020408148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4-4002-8605-8BA5EA09C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659040"/>
        <c:axId val="1191655680"/>
      </c:lineChart>
      <c:catAx>
        <c:axId val="11916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1655680"/>
        <c:crosses val="autoZero"/>
        <c:auto val="1"/>
        <c:lblAlgn val="ctr"/>
        <c:lblOffset val="100"/>
        <c:noMultiLvlLbl val="0"/>
      </c:catAx>
      <c:valAx>
        <c:axId val="11916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165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Vertical!$M$13:$M$50</c:f>
              <c:numCache>
                <c:formatCode>0%</c:formatCode>
                <c:ptCount val="38"/>
                <c:pt idx="0">
                  <c:v>0.15</c:v>
                </c:pt>
                <c:pt idx="1">
                  <c:v>-4.3478260869565216E-2</c:v>
                </c:pt>
                <c:pt idx="2">
                  <c:v>-0.13636363636363635</c:v>
                </c:pt>
                <c:pt idx="3">
                  <c:v>-0.13157894736842105</c:v>
                </c:pt>
                <c:pt idx="4">
                  <c:v>0.81818181818181823</c:v>
                </c:pt>
                <c:pt idx="5">
                  <c:v>0.24444444444444444</c:v>
                </c:pt>
                <c:pt idx="6">
                  <c:v>-0.1875</c:v>
                </c:pt>
                <c:pt idx="7">
                  <c:v>-3.8461538461538464E-2</c:v>
                </c:pt>
                <c:pt idx="8">
                  <c:v>0.18857142857142858</c:v>
                </c:pt>
                <c:pt idx="9">
                  <c:v>0.49519230769230771</c:v>
                </c:pt>
                <c:pt idx="10">
                  <c:v>-9.9678456591639875E-2</c:v>
                </c:pt>
                <c:pt idx="11">
                  <c:v>-1.7857142857142856E-2</c:v>
                </c:pt>
                <c:pt idx="12">
                  <c:v>7.636363636363637E-2</c:v>
                </c:pt>
                <c:pt idx="13">
                  <c:v>-0.20270270270270271</c:v>
                </c:pt>
                <c:pt idx="14">
                  <c:v>0.18220338983050846</c:v>
                </c:pt>
                <c:pt idx="15">
                  <c:v>3.9426523297491037E-2</c:v>
                </c:pt>
                <c:pt idx="16">
                  <c:v>3.793103448275862E-2</c:v>
                </c:pt>
                <c:pt idx="17">
                  <c:v>0.24584717607973422</c:v>
                </c:pt>
                <c:pt idx="18">
                  <c:v>0.13866666666666666</c:v>
                </c:pt>
                <c:pt idx="19">
                  <c:v>-0.10304449648711944</c:v>
                </c:pt>
                <c:pt idx="20">
                  <c:v>0.195822454308094</c:v>
                </c:pt>
                <c:pt idx="21">
                  <c:v>8.7336244541484712E-3</c:v>
                </c:pt>
                <c:pt idx="22">
                  <c:v>-0.13203463203463203</c:v>
                </c:pt>
                <c:pt idx="23">
                  <c:v>2.4937655860349128E-2</c:v>
                </c:pt>
                <c:pt idx="24">
                  <c:v>0.61313868613138689</c:v>
                </c:pt>
                <c:pt idx="25">
                  <c:v>0.13574660633484162</c:v>
                </c:pt>
                <c:pt idx="26">
                  <c:v>-0.41434262948207173</c:v>
                </c:pt>
                <c:pt idx="27">
                  <c:v>0.42857142857142855</c:v>
                </c:pt>
                <c:pt idx="28">
                  <c:v>-0.15238095238095239</c:v>
                </c:pt>
                <c:pt idx="29">
                  <c:v>0.24719101123595505</c:v>
                </c:pt>
                <c:pt idx="30">
                  <c:v>-0.11261261261261261</c:v>
                </c:pt>
                <c:pt idx="31">
                  <c:v>-0.28426395939086296</c:v>
                </c:pt>
                <c:pt idx="32">
                  <c:v>4.2553191489361701E-2</c:v>
                </c:pt>
                <c:pt idx="33">
                  <c:v>-0.10884353741496598</c:v>
                </c:pt>
                <c:pt idx="34">
                  <c:v>-0.28244274809160308</c:v>
                </c:pt>
                <c:pt idx="35">
                  <c:v>0.84042553191489366</c:v>
                </c:pt>
                <c:pt idx="36">
                  <c:v>-0.13294797687861271</c:v>
                </c:pt>
                <c:pt idx="37">
                  <c:v>-0.34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EFF-9C5E-1785F1A7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711408"/>
        <c:axId val="345711888"/>
      </c:lineChart>
      <c:catAx>
        <c:axId val="345711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5711888"/>
        <c:crosses val="autoZero"/>
        <c:auto val="1"/>
        <c:lblAlgn val="ctr"/>
        <c:lblOffset val="100"/>
        <c:noMultiLvlLbl val="0"/>
      </c:catAx>
      <c:valAx>
        <c:axId val="3457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571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Vertical!$R$38:$R$50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 formatCode="0">
                  <c:v>2025</c:v>
                </c:pt>
                <c:pt idx="12" formatCode="0">
                  <c:v>2026</c:v>
                </c:pt>
              </c:numCache>
            </c:numRef>
          </c:cat>
          <c:val>
            <c:numRef>
              <c:f>Vertical!$S$38:$S$50</c:f>
              <c:numCache>
                <c:formatCode>_-* #,##0_-;\-* #,##0_-;_-* "-"??_-;_-@_-</c:formatCode>
                <c:ptCount val="13"/>
                <c:pt idx="0">
                  <c:v>222</c:v>
                </c:pt>
                <c:pt idx="1">
                  <c:v>270</c:v>
                </c:pt>
                <c:pt idx="2">
                  <c:v>450</c:v>
                </c:pt>
                <c:pt idx="3">
                  <c:v>483</c:v>
                </c:pt>
                <c:pt idx="4">
                  <c:v>761</c:v>
                </c:pt>
                <c:pt idx="5">
                  <c:v>1074</c:v>
                </c:pt>
                <c:pt idx="6">
                  <c:v>1101</c:v>
                </c:pt>
                <c:pt idx="7">
                  <c:v>1486</c:v>
                </c:pt>
                <c:pt idx="8">
                  <c:v>1732</c:v>
                </c:pt>
                <c:pt idx="9">
                  <c:v>2487</c:v>
                </c:pt>
                <c:pt idx="10">
                  <c:v>2214</c:v>
                </c:pt>
                <c:pt idx="11">
                  <c:v>1635</c:v>
                </c:pt>
                <c:pt idx="12">
                  <c:v>1227.7928764743226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B-4F7E-896E-C3E9E48A3BC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Vertical!$R$38:$R$50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 formatCode="0">
                  <c:v>2025</c:v>
                </c:pt>
                <c:pt idx="12" formatCode="0">
                  <c:v>2026</c:v>
                </c:pt>
              </c:numCache>
            </c:numRef>
          </c:cat>
          <c:val>
            <c:numRef>
              <c:f>Vertical!$T$38:$T$50</c:f>
              <c:numCache>
                <c:formatCode>General</c:formatCode>
                <c:ptCount val="13"/>
                <c:pt idx="11" formatCode="_-* #,##0_-;\-* #,##0_-;_-* &quot;-&quot;??_-;_-@_-">
                  <c:v>1410</c:v>
                </c:pt>
                <c:pt idx="12" formatCode="_-* #,##0_-;\-* #,##0_-;_-* &quot;-&quot;??_-;_-@_-">
                  <c:v>665.70415224913495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B-4F7E-896E-C3E9E48A3BCA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Vertical!$R$38:$R$50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 formatCode="0">
                  <c:v>2025</c:v>
                </c:pt>
                <c:pt idx="12" formatCode="0">
                  <c:v>2026</c:v>
                </c:pt>
              </c:numCache>
            </c:numRef>
          </c:cat>
          <c:val>
            <c:numRef>
              <c:f>Vertical!$U$38:$U$50</c:f>
              <c:numCache>
                <c:formatCode>General</c:formatCode>
                <c:ptCount val="13"/>
                <c:pt idx="11" formatCode="_-* #,##0_-;\-* #,##0_-;_-* &quot;-&quot;??_-;_-@_-">
                  <c:v>1776</c:v>
                </c:pt>
                <c:pt idx="12" formatCode="_-* #,##0_-;\-* #,##0_-;_-* &quot;-&quot;??_-;_-@_-">
                  <c:v>1749.9107999999999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4B-4F7E-896E-C3E9E48A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018448"/>
        <c:axId val="665013168"/>
      </c:lineChart>
      <c:catAx>
        <c:axId val="66501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5013168"/>
        <c:crosses val="autoZero"/>
        <c:auto val="1"/>
        <c:lblAlgn val="ctr"/>
        <c:lblOffset val="100"/>
        <c:noMultiLvlLbl val="0"/>
      </c:catAx>
      <c:valAx>
        <c:axId val="6650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501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Vertical!$W$39:$W$50</c:f>
              <c:numCache>
                <c:formatCode>0%</c:formatCode>
                <c:ptCount val="12"/>
                <c:pt idx="0">
                  <c:v>0.21621621621621623</c:v>
                </c:pt>
                <c:pt idx="1">
                  <c:v>0.66666666666666663</c:v>
                </c:pt>
                <c:pt idx="2">
                  <c:v>7.3333333333333334E-2</c:v>
                </c:pt>
                <c:pt idx="3">
                  <c:v>0.57556935817805388</c:v>
                </c:pt>
                <c:pt idx="4">
                  <c:v>0.41130091984231276</c:v>
                </c:pt>
                <c:pt idx="5">
                  <c:v>2.5139664804469275E-2</c:v>
                </c:pt>
                <c:pt idx="6">
                  <c:v>0.34968210717529519</c:v>
                </c:pt>
                <c:pt idx="7">
                  <c:v>0.16554508748317631</c:v>
                </c:pt>
                <c:pt idx="8">
                  <c:v>0.43591224018475749</c:v>
                </c:pt>
                <c:pt idx="9">
                  <c:v>-0.10977080820265379</c:v>
                </c:pt>
                <c:pt idx="10">
                  <c:v>-0.26151761517615174</c:v>
                </c:pt>
                <c:pt idx="11">
                  <c:v>-0.24905634466402288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5-467E-8F00-4F424C2C7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064048"/>
        <c:axId val="665076528"/>
      </c:lineChart>
      <c:catAx>
        <c:axId val="665064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5076528"/>
        <c:crosses val="autoZero"/>
        <c:auto val="1"/>
        <c:lblAlgn val="ctr"/>
        <c:lblOffset val="100"/>
        <c:noMultiLvlLbl val="0"/>
      </c:catAx>
      <c:valAx>
        <c:axId val="66507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506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Vertical!$A$28:$B$52</c:f>
              <c:multiLvlStrCache>
                <c:ptCount val="25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  <c:pt idx="23">
                    <c:v>Ago</c:v>
                  </c:pt>
                  <c:pt idx="24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Vertical!$C$28:$C$52</c:f>
              <c:numCache>
                <c:formatCode>General</c:formatCode>
                <c:ptCount val="25"/>
                <c:pt idx="5" formatCode="0">
                  <c:v>129</c:v>
                </c:pt>
                <c:pt idx="6" formatCode="0">
                  <c:v>64</c:v>
                </c:pt>
                <c:pt idx="7" formatCode="0">
                  <c:v>131</c:v>
                </c:pt>
                <c:pt idx="8" formatCode="0">
                  <c:v>237</c:v>
                </c:pt>
                <c:pt idx="9" formatCode="0">
                  <c:v>221</c:v>
                </c:pt>
                <c:pt idx="10" formatCode="0">
                  <c:v>251</c:v>
                </c:pt>
                <c:pt idx="11" formatCode="0">
                  <c:v>147</c:v>
                </c:pt>
                <c:pt idx="12" formatCode="0">
                  <c:v>210</c:v>
                </c:pt>
                <c:pt idx="13" formatCode="0">
                  <c:v>178</c:v>
                </c:pt>
                <c:pt idx="14" formatCode="0">
                  <c:v>222</c:v>
                </c:pt>
                <c:pt idx="15" formatCode="0">
                  <c:v>197</c:v>
                </c:pt>
                <c:pt idx="16" formatCode="0">
                  <c:v>141</c:v>
                </c:pt>
                <c:pt idx="17" formatCode="0">
                  <c:v>147</c:v>
                </c:pt>
                <c:pt idx="18" formatCode="0">
                  <c:v>131</c:v>
                </c:pt>
                <c:pt idx="19" formatCode="0">
                  <c:v>94</c:v>
                </c:pt>
                <c:pt idx="20" formatCode="0">
                  <c:v>173</c:v>
                </c:pt>
                <c:pt idx="21" formatCode="0">
                  <c:v>150</c:v>
                </c:pt>
                <c:pt idx="22" formatCode="0">
                  <c:v>99</c:v>
                </c:pt>
                <c:pt idx="23" formatCode="0">
                  <c:v>85.838150289017335</c:v>
                </c:pt>
                <c:pt idx="24" formatCode="0">
                  <c:v>74.426141869090173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6-4DD8-A792-C3DAB76D218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Vertical!$A$28:$B$52</c:f>
              <c:multiLvlStrCache>
                <c:ptCount val="25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  <c:pt idx="23">
                    <c:v>Ago</c:v>
                  </c:pt>
                  <c:pt idx="24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Vertical!$D$28:$D$52</c:f>
              <c:numCache>
                <c:formatCode>General</c:formatCode>
                <c:ptCount val="25"/>
                <c:pt idx="5">
                  <c:v>129</c:v>
                </c:pt>
                <c:pt idx="6">
                  <c:v>64</c:v>
                </c:pt>
                <c:pt idx="7">
                  <c:v>131</c:v>
                </c:pt>
                <c:pt idx="8">
                  <c:v>237</c:v>
                </c:pt>
                <c:pt idx="9">
                  <c:v>221</c:v>
                </c:pt>
                <c:pt idx="10">
                  <c:v>251</c:v>
                </c:pt>
                <c:pt idx="11">
                  <c:v>147</c:v>
                </c:pt>
                <c:pt idx="12">
                  <c:v>210</c:v>
                </c:pt>
                <c:pt idx="13">
                  <c:v>178</c:v>
                </c:pt>
                <c:pt idx="14">
                  <c:v>222</c:v>
                </c:pt>
                <c:pt idx="15">
                  <c:v>197</c:v>
                </c:pt>
                <c:pt idx="16">
                  <c:v>141</c:v>
                </c:pt>
                <c:pt idx="17">
                  <c:v>147</c:v>
                </c:pt>
                <c:pt idx="18">
                  <c:v>131</c:v>
                </c:pt>
                <c:pt idx="19">
                  <c:v>94</c:v>
                </c:pt>
                <c:pt idx="20">
                  <c:v>98</c:v>
                </c:pt>
                <c:pt idx="21">
                  <c:v>99</c:v>
                </c:pt>
                <c:pt idx="22">
                  <c:v>54</c:v>
                </c:pt>
                <c:pt idx="23" formatCode="0">
                  <c:v>39.705882352941181</c:v>
                </c:pt>
                <c:pt idx="24" formatCode="0">
                  <c:v>29.19550173010381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6-4DD8-A792-C3DAB76D218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Vertical!$A$28:$B$52</c:f>
              <c:multiLvlStrCache>
                <c:ptCount val="25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  <c:pt idx="19">
                    <c:v>Ago</c:v>
                  </c:pt>
                  <c:pt idx="20">
                    <c:v>Nov</c:v>
                  </c:pt>
                  <c:pt idx="21">
                    <c:v>Feb</c:v>
                  </c:pt>
                  <c:pt idx="22">
                    <c:v>May</c:v>
                  </c:pt>
                  <c:pt idx="23">
                    <c:v>Ago</c:v>
                  </c:pt>
                  <c:pt idx="24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Vertical!$E$28:$E$52</c:f>
              <c:numCache>
                <c:formatCode>General</c:formatCode>
                <c:ptCount val="25"/>
                <c:pt idx="5">
                  <c:v>129</c:v>
                </c:pt>
                <c:pt idx="6">
                  <c:v>64</c:v>
                </c:pt>
                <c:pt idx="7">
                  <c:v>131</c:v>
                </c:pt>
                <c:pt idx="8">
                  <c:v>237</c:v>
                </c:pt>
                <c:pt idx="9">
                  <c:v>221</c:v>
                </c:pt>
                <c:pt idx="10">
                  <c:v>251</c:v>
                </c:pt>
                <c:pt idx="11">
                  <c:v>147</c:v>
                </c:pt>
                <c:pt idx="12">
                  <c:v>210</c:v>
                </c:pt>
                <c:pt idx="13">
                  <c:v>178</c:v>
                </c:pt>
                <c:pt idx="14">
                  <c:v>222</c:v>
                </c:pt>
                <c:pt idx="15">
                  <c:v>197</c:v>
                </c:pt>
                <c:pt idx="16">
                  <c:v>141</c:v>
                </c:pt>
                <c:pt idx="17">
                  <c:v>147</c:v>
                </c:pt>
                <c:pt idx="18">
                  <c:v>131</c:v>
                </c:pt>
                <c:pt idx="19">
                  <c:v>94</c:v>
                </c:pt>
                <c:pt idx="20">
                  <c:v>220</c:v>
                </c:pt>
                <c:pt idx="21">
                  <c:v>204</c:v>
                </c:pt>
                <c:pt idx="22">
                  <c:v>181</c:v>
                </c:pt>
                <c:pt idx="23" formatCode="0">
                  <c:v>119.45999999999998</c:v>
                </c:pt>
                <c:pt idx="24" formatCode="0">
                  <c:v>78.843599999999981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6-4DD8-A792-C3DAB76D2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3407264"/>
        <c:axId val="1373421184"/>
      </c:lineChart>
      <c:catAx>
        <c:axId val="13734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421184"/>
        <c:crosses val="autoZero"/>
        <c:auto val="1"/>
        <c:lblAlgn val="ctr"/>
        <c:lblOffset val="100"/>
        <c:noMultiLvlLbl val="0"/>
      </c:catAx>
      <c:valAx>
        <c:axId val="137342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4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Vertical!$AJ$4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Vertical!$AJ$5:$AJ$8</c:f>
              <c:numCache>
                <c:formatCode>General</c:formatCode>
                <c:ptCount val="4"/>
                <c:pt idx="0">
                  <c:v>663</c:v>
                </c:pt>
                <c:pt idx="1">
                  <c:v>753</c:v>
                </c:pt>
                <c:pt idx="2">
                  <c:v>441</c:v>
                </c:pt>
                <c:pt idx="3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6-4F36-83C7-8C5CC26829FE}"/>
            </c:ext>
          </c:extLst>
        </c:ser>
        <c:ser>
          <c:idx val="1"/>
          <c:order val="1"/>
          <c:tx>
            <c:strRef>
              <c:f>Vertical!$AK$4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Vertical!$AK$5:$AK$8</c:f>
              <c:numCache>
                <c:formatCode>General</c:formatCode>
                <c:ptCount val="4"/>
                <c:pt idx="0">
                  <c:v>534</c:v>
                </c:pt>
                <c:pt idx="1">
                  <c:v>666</c:v>
                </c:pt>
                <c:pt idx="2">
                  <c:v>591</c:v>
                </c:pt>
                <c:pt idx="3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6-4F36-83C7-8C5CC26829FE}"/>
            </c:ext>
          </c:extLst>
        </c:ser>
        <c:ser>
          <c:idx val="2"/>
          <c:order val="2"/>
          <c:tx>
            <c:strRef>
              <c:f>Vertical!$AL$4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Vertical!$AL$5:$AL$8</c:f>
              <c:numCache>
                <c:formatCode>General</c:formatCode>
                <c:ptCount val="4"/>
                <c:pt idx="0">
                  <c:v>441</c:v>
                </c:pt>
                <c:pt idx="1">
                  <c:v>393</c:v>
                </c:pt>
                <c:pt idx="2">
                  <c:v>282</c:v>
                </c:pt>
                <c:pt idx="3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6-4F36-83C7-8C5CC26829FE}"/>
            </c:ext>
          </c:extLst>
        </c:ser>
        <c:ser>
          <c:idx val="3"/>
          <c:order val="3"/>
          <c:tx>
            <c:strRef>
              <c:f>Vertical!$AM$4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Vertical!$AM$5:$AM$8</c:f>
              <c:numCache>
                <c:formatCode>General</c:formatCode>
                <c:ptCount val="4"/>
                <c:pt idx="0">
                  <c:v>450</c:v>
                </c:pt>
                <c:pt idx="1">
                  <c:v>297</c:v>
                </c:pt>
                <c:pt idx="2" formatCode="0.0000">
                  <c:v>257.51445086705201</c:v>
                </c:pt>
                <c:pt idx="3" formatCode="0.0000">
                  <c:v>223.27842560727052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F6-4F36-83C7-8C5CC268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12575"/>
        <c:axId val="1042417855"/>
      </c:lineChart>
      <c:catAx>
        <c:axId val="104241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2417855"/>
        <c:crosses val="autoZero"/>
        <c:auto val="1"/>
        <c:lblAlgn val="ctr"/>
        <c:lblOffset val="100"/>
        <c:noMultiLvlLbl val="0"/>
      </c:catAx>
      <c:valAx>
        <c:axId val="104241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241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Vertical!$AH$4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Vertical!$AH$5:$AH$8</c:f>
              <c:numCache>
                <c:formatCode>General</c:formatCode>
                <c:ptCount val="4"/>
                <c:pt idx="0">
                  <c:v>301</c:v>
                </c:pt>
                <c:pt idx="1">
                  <c:v>375</c:v>
                </c:pt>
                <c:pt idx="2">
                  <c:v>427</c:v>
                </c:pt>
                <c:pt idx="3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0-4F39-AFAF-51EE49DF2E7E}"/>
            </c:ext>
          </c:extLst>
        </c:ser>
        <c:ser>
          <c:idx val="1"/>
          <c:order val="1"/>
          <c:tx>
            <c:strRef>
              <c:f>Vertical!$AI$4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Vertical!$AI$5:$AI$8</c:f>
              <c:numCache>
                <c:formatCode>General</c:formatCode>
                <c:ptCount val="4"/>
                <c:pt idx="0">
                  <c:v>458</c:v>
                </c:pt>
                <c:pt idx="1">
                  <c:v>462</c:v>
                </c:pt>
                <c:pt idx="2">
                  <c:v>401</c:v>
                </c:pt>
                <c:pt idx="3" formatCode="_-* #,##0_-;\-* #,##0_-;_-* &quot;-&quot;??_-;_-@_-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0-4F39-AFAF-51EE49DF2E7E}"/>
            </c:ext>
          </c:extLst>
        </c:ser>
        <c:ser>
          <c:idx val="2"/>
          <c:order val="2"/>
          <c:tx>
            <c:strRef>
              <c:f>Vertical!$AJ$4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Vertical!$AJ$5:$AJ$8</c:f>
              <c:numCache>
                <c:formatCode>General</c:formatCode>
                <c:ptCount val="4"/>
                <c:pt idx="0">
                  <c:v>663</c:v>
                </c:pt>
                <c:pt idx="1">
                  <c:v>753</c:v>
                </c:pt>
                <c:pt idx="2">
                  <c:v>441</c:v>
                </c:pt>
                <c:pt idx="3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50-4F39-AFAF-51EE49DF2E7E}"/>
            </c:ext>
          </c:extLst>
        </c:ser>
        <c:ser>
          <c:idx val="3"/>
          <c:order val="3"/>
          <c:tx>
            <c:strRef>
              <c:f>Vertical!$AK$4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Vertical!$AK$5:$AK$8</c:f>
              <c:numCache>
                <c:formatCode>General</c:formatCode>
                <c:ptCount val="4"/>
                <c:pt idx="0">
                  <c:v>534</c:v>
                </c:pt>
                <c:pt idx="1">
                  <c:v>666</c:v>
                </c:pt>
                <c:pt idx="2">
                  <c:v>591</c:v>
                </c:pt>
                <c:pt idx="3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50-4F39-AFAF-51EE49DF2E7E}"/>
            </c:ext>
          </c:extLst>
        </c:ser>
        <c:ser>
          <c:idx val="4"/>
          <c:order val="4"/>
          <c:tx>
            <c:strRef>
              <c:f>Vertical!$AL$4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Vertical!$AL$5:$AL$8</c:f>
              <c:numCache>
                <c:formatCode>General</c:formatCode>
                <c:ptCount val="4"/>
                <c:pt idx="0">
                  <c:v>441</c:v>
                </c:pt>
                <c:pt idx="1">
                  <c:v>393</c:v>
                </c:pt>
                <c:pt idx="2">
                  <c:v>282</c:v>
                </c:pt>
                <c:pt idx="3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50-4F39-AFAF-51EE49DF2E7E}"/>
            </c:ext>
          </c:extLst>
        </c:ser>
        <c:ser>
          <c:idx val="5"/>
          <c:order val="5"/>
          <c:tx>
            <c:strRef>
              <c:f>Vertical!$AM$4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Vertical!$AG$5:$AG$8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Vertical!$AM$5:$AM$8</c:f>
              <c:numCache>
                <c:formatCode>General</c:formatCode>
                <c:ptCount val="4"/>
                <c:pt idx="0">
                  <c:v>450</c:v>
                </c:pt>
                <c:pt idx="1">
                  <c:v>297</c:v>
                </c:pt>
                <c:pt idx="2" formatCode="0.0000">
                  <c:v>257.51445086705201</c:v>
                </c:pt>
                <c:pt idx="3" formatCode="0.0000">
                  <c:v>223.27842560727052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50-4F39-AFAF-51EE49DF2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7519"/>
        <c:axId val="964523119"/>
      </c:lineChart>
      <c:catAx>
        <c:axId val="96453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4523119"/>
        <c:crosses val="autoZero"/>
        <c:auto val="1"/>
        <c:lblAlgn val="ctr"/>
        <c:lblOffset val="100"/>
        <c:noMultiLvlLbl val="0"/>
      </c:catAx>
      <c:valAx>
        <c:axId val="964523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453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631825</xdr:colOff>
      <xdr:row>6</xdr:row>
      <xdr:rowOff>15875</xdr:rowOff>
    </xdr:from>
    <xdr:to>
      <xdr:col>13</xdr:col>
      <xdr:colOff>631825</xdr:colOff>
      <xdr:row>20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9803AF-156A-AAAE-C45D-3B1C1BCC4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536575</xdr:colOff>
      <xdr:row>5</xdr:row>
      <xdr:rowOff>47625</xdr:rowOff>
    </xdr:from>
    <xdr:to>
      <xdr:col>10</xdr:col>
      <xdr:colOff>536575</xdr:colOff>
      <xdr:row>20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D4DD6A8-CEAB-BB5C-6AE0-0E4697D78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733425</xdr:colOff>
      <xdr:row>70</xdr:row>
      <xdr:rowOff>112483</xdr:rowOff>
    </xdr:from>
    <xdr:to>
      <xdr:col>17</xdr:col>
      <xdr:colOff>733425</xdr:colOff>
      <xdr:row>86</xdr:row>
      <xdr:rowOff>20862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0979A9-8EA7-4740-822C-21049AED0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443138</xdr:colOff>
      <xdr:row>67</xdr:row>
      <xdr:rowOff>73024</xdr:rowOff>
    </xdr:from>
    <xdr:to>
      <xdr:col>12</xdr:col>
      <xdr:colOff>443138</xdr:colOff>
      <xdr:row>82</xdr:row>
      <xdr:rowOff>170541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099DCF-F9B4-E38A-1FAC-C94CBE485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561068</xdr:colOff>
      <xdr:row>19</xdr:row>
      <xdr:rowOff>63953</xdr:rowOff>
    </xdr:from>
    <xdr:to>
      <xdr:col>22</xdr:col>
      <xdr:colOff>561068</xdr:colOff>
      <xdr:row>34</xdr:row>
      <xdr:rowOff>156935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4D04F5C-7BED-F20D-21C5-D301DE761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534900</xdr:colOff>
      <xdr:row>16</xdr:row>
      <xdr:rowOff>57323</xdr:rowOff>
    </xdr:from>
    <xdr:to>
      <xdr:col>22</xdr:col>
      <xdr:colOff>534900</xdr:colOff>
      <xdr:row>31</xdr:row>
      <xdr:rowOff>156586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A9341FF-9E80-66B4-8961-B354FAFD0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688413</xdr:colOff>
      <xdr:row>49</xdr:row>
      <xdr:rowOff>141547</xdr:rowOff>
    </xdr:from>
    <xdr:to>
      <xdr:col>19</xdr:col>
      <xdr:colOff>704978</xdr:colOff>
      <xdr:row>65</xdr:row>
      <xdr:rowOff>9725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6EEFDB-14E4-89E7-CA6D-47089F65D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730250</xdr:colOff>
      <xdr:row>16</xdr:row>
      <xdr:rowOff>63375</xdr:rowOff>
    </xdr:from>
    <xdr:to>
      <xdr:col>42</xdr:col>
      <xdr:colOff>745191</xdr:colOff>
      <xdr:row>31</xdr:row>
      <xdr:rowOff>5104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B48FE03-FEDD-F344-4CB8-D783511C0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430892</xdr:colOff>
      <xdr:row>11</xdr:row>
      <xdr:rowOff>97972</xdr:rowOff>
    </xdr:from>
    <xdr:to>
      <xdr:col>45</xdr:col>
      <xdr:colOff>430892</xdr:colOff>
      <xdr:row>26</xdr:row>
      <xdr:rowOff>119743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4C88C58-B6EB-6FDF-E289-AE54B8190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603834</xdr:colOff>
      <xdr:row>80</xdr:row>
      <xdr:rowOff>34727</xdr:rowOff>
    </xdr:from>
    <xdr:to>
      <xdr:col>22</xdr:col>
      <xdr:colOff>603834</xdr:colOff>
      <xdr:row>95</xdr:row>
      <xdr:rowOff>124535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E4BCE7-5915-43F0-949F-82F9625A4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443138</xdr:colOff>
      <xdr:row>67</xdr:row>
      <xdr:rowOff>73024</xdr:rowOff>
    </xdr:from>
    <xdr:to>
      <xdr:col>12</xdr:col>
      <xdr:colOff>443138</xdr:colOff>
      <xdr:row>82</xdr:row>
      <xdr:rowOff>170541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F0E06C-E657-458D-A20A-B5EFDDBFF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561068</xdr:colOff>
      <xdr:row>19</xdr:row>
      <xdr:rowOff>63953</xdr:rowOff>
    </xdr:from>
    <xdr:to>
      <xdr:col>22</xdr:col>
      <xdr:colOff>561068</xdr:colOff>
      <xdr:row>34</xdr:row>
      <xdr:rowOff>156935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16966B-D0A9-4F8E-9EC2-1B3843218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467329</xdr:colOff>
      <xdr:row>8</xdr:row>
      <xdr:rowOff>104270</xdr:rowOff>
    </xdr:from>
    <xdr:to>
      <xdr:col>29</xdr:col>
      <xdr:colOff>467329</xdr:colOff>
      <xdr:row>24</xdr:row>
      <xdr:rowOff>20360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7F6EEF-A75F-4BF6-BF61-1FB4D1634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467945</xdr:colOff>
      <xdr:row>57</xdr:row>
      <xdr:rowOff>110657</xdr:rowOff>
    </xdr:from>
    <xdr:to>
      <xdr:col>6</xdr:col>
      <xdr:colOff>484511</xdr:colOff>
      <xdr:row>72</xdr:row>
      <xdr:rowOff>159994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241AC4-28FB-4DA4-9FB0-3A0B4B434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730250</xdr:colOff>
      <xdr:row>16</xdr:row>
      <xdr:rowOff>63375</xdr:rowOff>
    </xdr:from>
    <xdr:to>
      <xdr:col>42</xdr:col>
      <xdr:colOff>745191</xdr:colOff>
      <xdr:row>31</xdr:row>
      <xdr:rowOff>5104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828A3BE-683A-4C07-9D57-FF37CECB6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38</xdr:col>
      <xdr:colOff>97424</xdr:colOff>
      <xdr:row>3</xdr:row>
      <xdr:rowOff>68023</xdr:rowOff>
    </xdr:from>
    <xdr:to>
      <xdr:col>44</xdr:col>
      <xdr:colOff>76547</xdr:colOff>
      <xdr:row>18</xdr:row>
      <xdr:rowOff>71155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D68008B-415E-466E-99D4-5A52665C1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254000</xdr:colOff>
      <xdr:row>31</xdr:row>
      <xdr:rowOff>173566</xdr:rowOff>
    </xdr:from>
    <xdr:to>
      <xdr:col>39</xdr:col>
      <xdr:colOff>254000</xdr:colOff>
      <xdr:row>46</xdr:row>
      <xdr:rowOff>165100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F2B710F-4108-2D39-6465-975E330F3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211667</xdr:colOff>
      <xdr:row>62</xdr:row>
      <xdr:rowOff>103011</xdr:rowOff>
    </xdr:from>
    <xdr:to>
      <xdr:col>32</xdr:col>
      <xdr:colOff>211667</xdr:colOff>
      <xdr:row>77</xdr:row>
      <xdr:rowOff>94545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A8EA8CA-C32E-5EDC-057E-9BCB38914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184149</xdr:colOff>
      <xdr:row>59</xdr:row>
      <xdr:rowOff>38100</xdr:rowOff>
    </xdr:from>
    <xdr:to>
      <xdr:col>15</xdr:col>
      <xdr:colOff>708024</xdr:colOff>
      <xdr:row>74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B3B9EA-2BC8-48F0-9B3B-6C4096FA9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602342</xdr:colOff>
      <xdr:row>40</xdr:row>
      <xdr:rowOff>160564</xdr:rowOff>
    </xdr:from>
    <xdr:to>
      <xdr:col>14</xdr:col>
      <xdr:colOff>357868</xdr:colOff>
      <xdr:row>56</xdr:row>
      <xdr:rowOff>12246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461CDA-5FA5-45F0-A6FD-98C8B7F8B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33563</xdr:colOff>
      <xdr:row>56</xdr:row>
      <xdr:rowOff>48532</xdr:rowOff>
    </xdr:from>
    <xdr:to>
      <xdr:col>12</xdr:col>
      <xdr:colOff>712560</xdr:colOff>
      <xdr:row>71</xdr:row>
      <xdr:rowOff>80282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E2E5031-7064-467B-BAF7-9F87AA8A6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639762</xdr:colOff>
      <xdr:row>48</xdr:row>
      <xdr:rowOff>28575</xdr:rowOff>
    </xdr:from>
    <xdr:to>
      <xdr:col>9</xdr:col>
      <xdr:colOff>750887</xdr:colOff>
      <xdr:row>63</xdr:row>
      <xdr:rowOff>53975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092D1C-024D-4066-BA66-0094736DC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190499</xdr:colOff>
      <xdr:row>36</xdr:row>
      <xdr:rowOff>41274</xdr:rowOff>
    </xdr:from>
    <xdr:to>
      <xdr:col>14</xdr:col>
      <xdr:colOff>743857</xdr:colOff>
      <xdr:row>51</xdr:row>
      <xdr:rowOff>135617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7A5E7AE-2DE4-8414-9DE7-99646B534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734785</xdr:colOff>
      <xdr:row>45</xdr:row>
      <xdr:rowOff>131988</xdr:rowOff>
    </xdr:from>
    <xdr:to>
      <xdr:col>13</xdr:col>
      <xdr:colOff>653143</xdr:colOff>
      <xdr:row>61</xdr:row>
      <xdr:rowOff>44903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ED53789-F725-A87A-3F4D-9F76DD45A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734785</xdr:colOff>
      <xdr:row>45</xdr:row>
      <xdr:rowOff>131988</xdr:rowOff>
    </xdr:from>
    <xdr:to>
      <xdr:col>13</xdr:col>
      <xdr:colOff>653143</xdr:colOff>
      <xdr:row>61</xdr:row>
      <xdr:rowOff>44903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82749C9-9518-76FA-55AB-289D28699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1678708</xdr:colOff>
      <xdr:row>29</xdr:row>
      <xdr:rowOff>109104</xdr:rowOff>
    </xdr:from>
    <xdr:to>
      <xdr:col>28</xdr:col>
      <xdr:colOff>546388</xdr:colOff>
      <xdr:row>44</xdr:row>
      <xdr:rowOff>137679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B80535-ECF0-ECB1-D276-530B10782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355310</xdr:colOff>
      <xdr:row>47</xdr:row>
      <xdr:rowOff>71293</xdr:rowOff>
    </xdr:from>
    <xdr:to>
      <xdr:col>16</xdr:col>
      <xdr:colOff>123247</xdr:colOff>
      <xdr:row>62</xdr:row>
      <xdr:rowOff>103043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D91795-D4F9-3C9D-CEA9-E14AE63A6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671368</xdr:colOff>
      <xdr:row>61</xdr:row>
      <xdr:rowOff>14143</xdr:rowOff>
    </xdr:from>
    <xdr:to>
      <xdr:col>10</xdr:col>
      <xdr:colOff>771525</xdr:colOff>
      <xdr:row>76</xdr:row>
      <xdr:rowOff>42718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FE40CA-52DA-E883-EF1B-1E928A5AD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134376</xdr:colOff>
      <xdr:row>1</xdr:row>
      <xdr:rowOff>62754</xdr:rowOff>
    </xdr:from>
    <xdr:to>
      <xdr:col>22</xdr:col>
      <xdr:colOff>62659</xdr:colOff>
      <xdr:row>27</xdr:row>
      <xdr:rowOff>91329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EE50B7-40E1-AEA4-E883-400F6613C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541329</xdr:colOff>
      <xdr:row>36</xdr:row>
      <xdr:rowOff>86422</xdr:rowOff>
    </xdr:from>
    <xdr:to>
      <xdr:col>24</xdr:col>
      <xdr:colOff>513161</xdr:colOff>
      <xdr:row>62</xdr:row>
      <xdr:rowOff>140210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587D463-5AA2-5AF0-00EC-BDB45337D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210365</xdr:colOff>
      <xdr:row>39</xdr:row>
      <xdr:rowOff>169717</xdr:rowOff>
    </xdr:from>
    <xdr:to>
      <xdr:col>21</xdr:col>
      <xdr:colOff>95250</xdr:colOff>
      <xdr:row>66</xdr:row>
      <xdr:rowOff>53737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A0A9237-E9C8-F45F-5782-05900B6B9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630313</xdr:colOff>
      <xdr:row>60</xdr:row>
      <xdr:rowOff>61854</xdr:rowOff>
    </xdr:from>
    <xdr:to>
      <xdr:col>28</xdr:col>
      <xdr:colOff>651469</xdr:colOff>
      <xdr:row>75</xdr:row>
      <xdr:rowOff>115642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1D95B9B-0BDC-C5ED-7712-ED88991DF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745191</xdr:colOff>
      <xdr:row>14</xdr:row>
      <xdr:rowOff>73958</xdr:rowOff>
    </xdr:from>
    <xdr:to>
      <xdr:col>14</xdr:col>
      <xdr:colOff>1401482</xdr:colOff>
      <xdr:row>29</xdr:row>
      <xdr:rowOff>134097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B333FBD-A4FE-16FE-257B-FA2570630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471714</xdr:colOff>
      <xdr:row>58</xdr:row>
      <xdr:rowOff>43996</xdr:rowOff>
    </xdr:from>
    <xdr:to>
      <xdr:col>6</xdr:col>
      <xdr:colOff>471714</xdr:colOff>
      <xdr:row>73</xdr:row>
      <xdr:rowOff>24946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D21CB5-2A17-1CB0-4C16-F3B123FEA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467179</xdr:colOff>
      <xdr:row>22</xdr:row>
      <xdr:rowOff>88899</xdr:rowOff>
    </xdr:from>
    <xdr:to>
      <xdr:col>12</xdr:col>
      <xdr:colOff>467179</xdr:colOff>
      <xdr:row>37</xdr:row>
      <xdr:rowOff>110671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22815E-B6A9-F4CD-A1AC-5B80B7F6F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612322</xdr:colOff>
      <xdr:row>16</xdr:row>
      <xdr:rowOff>7257</xdr:rowOff>
    </xdr:from>
    <xdr:to>
      <xdr:col>19</xdr:col>
      <xdr:colOff>612322</xdr:colOff>
      <xdr:row>31</xdr:row>
      <xdr:rowOff>29028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00B2D9-EC2C-DA67-2CDA-063E29850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49893</xdr:colOff>
      <xdr:row>34</xdr:row>
      <xdr:rowOff>52615</xdr:rowOff>
    </xdr:from>
    <xdr:to>
      <xdr:col>11</xdr:col>
      <xdr:colOff>49893</xdr:colOff>
      <xdr:row>49</xdr:row>
      <xdr:rowOff>74386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6D78E6-0700-C9AC-7BC4-4794B29EF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A604-E54F-47A4-A67D-0BCF7452538A}">
  <sheetPr codeName="Hoja1"/>
  <dimension ref="A1:E23"/>
  <sheetViews>
    <sheetView workbookViewId="0">
      <selection activeCell="C22" sqref="C22"/>
    </sheetView>
  </sheetViews>
  <sheetFormatPr baseColWidth="10" defaultRowHeight="14.5" x14ac:dyDescent="0.35"/>
  <sheetData>
    <row r="1" spans="1:5" ht="29" x14ac:dyDescent="0.35">
      <c r="A1" s="27" t="s">
        <v>77</v>
      </c>
      <c r="B1" s="27" t="s">
        <v>78</v>
      </c>
      <c r="D1" s="27" t="s">
        <v>79</v>
      </c>
      <c r="E1" s="27" t="s">
        <v>78</v>
      </c>
    </row>
    <row r="2" spans="1:5" x14ac:dyDescent="0.35">
      <c r="A2" s="28">
        <v>1</v>
      </c>
      <c r="B2" s="30">
        <v>1164</v>
      </c>
      <c r="D2" s="28">
        <v>1</v>
      </c>
      <c r="E2" s="28">
        <v>60</v>
      </c>
    </row>
    <row r="3" spans="1:5" x14ac:dyDescent="0.35">
      <c r="A3" s="28">
        <v>2</v>
      </c>
      <c r="B3" s="30">
        <v>1436</v>
      </c>
      <c r="D3" s="28">
        <v>2</v>
      </c>
      <c r="E3" s="28">
        <v>74</v>
      </c>
    </row>
    <row r="4" spans="1:5" x14ac:dyDescent="0.35">
      <c r="A4" s="28">
        <v>3</v>
      </c>
      <c r="B4" s="30">
        <v>1374</v>
      </c>
      <c r="D4" s="28">
        <v>3</v>
      </c>
      <c r="E4" s="28">
        <v>75</v>
      </c>
    </row>
    <row r="5" spans="1:5" x14ac:dyDescent="0.35">
      <c r="A5" s="28">
        <v>4</v>
      </c>
      <c r="B5" s="30">
        <v>1477</v>
      </c>
      <c r="D5" s="28">
        <v>4</v>
      </c>
      <c r="E5" s="28">
        <v>92</v>
      </c>
    </row>
    <row r="6" spans="1:5" x14ac:dyDescent="0.35">
      <c r="A6" s="28">
        <v>5</v>
      </c>
      <c r="B6" s="30">
        <v>1595</v>
      </c>
      <c r="D6" s="28">
        <v>5</v>
      </c>
      <c r="E6" s="28">
        <v>93</v>
      </c>
    </row>
    <row r="7" spans="1:5" x14ac:dyDescent="0.35">
      <c r="A7" s="28">
        <v>6</v>
      </c>
      <c r="B7" s="30">
        <v>1735</v>
      </c>
      <c r="D7" s="28">
        <v>6</v>
      </c>
      <c r="E7" s="28">
        <v>90</v>
      </c>
    </row>
    <row r="8" spans="1:5" x14ac:dyDescent="0.35">
      <c r="A8" s="28">
        <v>7</v>
      </c>
      <c r="B8" s="30">
        <v>3061</v>
      </c>
      <c r="D8" s="28">
        <v>7</v>
      </c>
      <c r="E8" s="28">
        <v>91</v>
      </c>
    </row>
    <row r="9" spans="1:5" x14ac:dyDescent="0.35">
      <c r="A9" s="28">
        <v>8</v>
      </c>
      <c r="B9" s="30">
        <v>2616</v>
      </c>
      <c r="D9" s="28">
        <v>8</v>
      </c>
      <c r="E9" s="28">
        <v>88</v>
      </c>
    </row>
    <row r="10" spans="1:5" x14ac:dyDescent="0.35">
      <c r="A10" s="28">
        <v>9</v>
      </c>
      <c r="B10" s="30">
        <v>2378</v>
      </c>
      <c r="D10" s="28">
        <v>9</v>
      </c>
      <c r="E10" s="28">
        <v>99</v>
      </c>
    </row>
    <row r="11" spans="1:5" x14ac:dyDescent="0.35">
      <c r="A11" s="28">
        <v>10</v>
      </c>
      <c r="B11" s="30">
        <v>2580</v>
      </c>
      <c r="D11" s="28">
        <v>10</v>
      </c>
      <c r="E11" s="28">
        <v>107</v>
      </c>
    </row>
    <row r="12" spans="1:5" x14ac:dyDescent="0.35">
      <c r="A12" s="28">
        <v>11</v>
      </c>
      <c r="B12" s="30">
        <v>2654</v>
      </c>
      <c r="D12" s="28">
        <v>11</v>
      </c>
      <c r="E12" s="28">
        <v>111</v>
      </c>
    </row>
    <row r="13" spans="1:5" x14ac:dyDescent="0.35">
      <c r="A13" s="28">
        <v>12</v>
      </c>
      <c r="B13" s="30">
        <v>2712</v>
      </c>
      <c r="D13" s="28">
        <v>12</v>
      </c>
      <c r="E13" s="28">
        <v>116</v>
      </c>
    </row>
    <row r="14" spans="1:5" x14ac:dyDescent="0.35">
      <c r="A14" s="28">
        <v>13</v>
      </c>
      <c r="B14" s="30">
        <v>2920</v>
      </c>
      <c r="D14" s="28">
        <v>13</v>
      </c>
      <c r="E14" s="28">
        <v>120</v>
      </c>
    </row>
    <row r="15" spans="1:5" x14ac:dyDescent="0.35">
      <c r="A15" s="28">
        <v>14</v>
      </c>
      <c r="B15" s="30">
        <v>3329</v>
      </c>
      <c r="D15" s="28">
        <v>14</v>
      </c>
      <c r="E15" s="28">
        <v>121</v>
      </c>
    </row>
    <row r="16" spans="1:5" x14ac:dyDescent="0.35">
      <c r="A16" s="28">
        <v>15</v>
      </c>
      <c r="B16" s="30">
        <v>3510</v>
      </c>
      <c r="D16" s="28">
        <v>15</v>
      </c>
      <c r="E16" s="28">
        <v>127</v>
      </c>
    </row>
    <row r="17" spans="1:5" x14ac:dyDescent="0.35">
      <c r="A17" s="28">
        <v>16</v>
      </c>
      <c r="B17" s="30">
        <v>3739</v>
      </c>
      <c r="D17" s="28">
        <v>16</v>
      </c>
      <c r="E17" s="28">
        <v>139</v>
      </c>
    </row>
    <row r="18" spans="1:5" x14ac:dyDescent="0.35">
      <c r="A18" s="28">
        <v>17</v>
      </c>
      <c r="B18" s="30">
        <v>3706</v>
      </c>
      <c r="D18" s="28">
        <v>17</v>
      </c>
      <c r="E18" s="28">
        <v>139</v>
      </c>
    </row>
    <row r="19" spans="1:5" x14ac:dyDescent="0.35">
      <c r="A19" s="28">
        <v>18</v>
      </c>
      <c r="B19" s="30">
        <v>3837</v>
      </c>
      <c r="D19" s="28">
        <v>18</v>
      </c>
      <c r="E19" s="28">
        <v>142</v>
      </c>
    </row>
    <row r="20" spans="1:5" x14ac:dyDescent="0.35">
      <c r="A20" s="28">
        <v>19</v>
      </c>
      <c r="B20" s="30">
        <v>4298</v>
      </c>
      <c r="D20" s="28">
        <v>19</v>
      </c>
      <c r="E20" s="28">
        <v>142</v>
      </c>
    </row>
    <row r="21" spans="1:5" x14ac:dyDescent="0.35">
      <c r="A21" s="28">
        <v>20</v>
      </c>
      <c r="B21" s="30">
        <v>4070</v>
      </c>
      <c r="E21" s="28">
        <v>145</v>
      </c>
    </row>
    <row r="22" spans="1:5" x14ac:dyDescent="0.35">
      <c r="B22" s="29">
        <v>3907</v>
      </c>
      <c r="E22" s="28">
        <v>148</v>
      </c>
    </row>
    <row r="23" spans="1:5" x14ac:dyDescent="0.35">
      <c r="B23" s="29">
        <v>3751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BC27-12BE-4720-87D4-F64C0FE97517}">
  <sheetPr codeName="Hoja2"/>
  <dimension ref="A1:AT89"/>
  <sheetViews>
    <sheetView topLeftCell="AA1" zoomScale="85" zoomScaleNormal="85" workbookViewId="0">
      <selection activeCell="AJ11" sqref="AJ11"/>
    </sheetView>
  </sheetViews>
  <sheetFormatPr baseColWidth="10" defaultRowHeight="14.5" x14ac:dyDescent="0.35"/>
  <cols>
    <col min="6" max="6" width="10.90625" style="21"/>
    <col min="16" max="16" width="10.90625" style="21"/>
  </cols>
  <sheetData>
    <row r="1" spans="2:39" x14ac:dyDescent="0.35">
      <c r="B1" t="s">
        <v>1</v>
      </c>
      <c r="C1" t="s">
        <v>0</v>
      </c>
      <c r="G1" s="37">
        <v>2014</v>
      </c>
      <c r="H1" s="18" t="s">
        <v>46</v>
      </c>
      <c r="I1" s="4">
        <v>69</v>
      </c>
    </row>
    <row r="2" spans="2:39" x14ac:dyDescent="0.35">
      <c r="G2" s="37"/>
      <c r="H2" s="18" t="s">
        <v>47</v>
      </c>
      <c r="I2" s="4">
        <v>57</v>
      </c>
      <c r="M2" s="8">
        <f>(I2-I1)/I1</f>
        <v>-0.17391304347826086</v>
      </c>
    </row>
    <row r="3" spans="2:39" x14ac:dyDescent="0.35">
      <c r="F3" s="33"/>
      <c r="G3" s="37"/>
      <c r="H3" s="18" t="s">
        <v>48</v>
      </c>
      <c r="I3" s="4">
        <v>51</v>
      </c>
      <c r="M3" s="8">
        <f t="shared" ref="M3:M52" si="0">(I3-I2)/I2</f>
        <v>-0.10526315789473684</v>
      </c>
    </row>
    <row r="4" spans="2:39" x14ac:dyDescent="0.35">
      <c r="F4" s="33"/>
      <c r="G4" s="37"/>
      <c r="H4" s="18" t="s">
        <v>45</v>
      </c>
      <c r="I4" s="4">
        <v>45</v>
      </c>
      <c r="M4" s="8">
        <f t="shared" si="0"/>
        <v>-0.11764705882352941</v>
      </c>
      <c r="AH4">
        <v>2021</v>
      </c>
      <c r="AI4">
        <v>2022</v>
      </c>
      <c r="AJ4">
        <v>2023</v>
      </c>
      <c r="AK4">
        <v>2024</v>
      </c>
      <c r="AL4">
        <v>2025</v>
      </c>
      <c r="AM4">
        <v>2026</v>
      </c>
    </row>
    <row r="5" spans="2:39" x14ac:dyDescent="0.35">
      <c r="F5" s="33"/>
      <c r="G5" s="37">
        <v>2015</v>
      </c>
      <c r="H5" s="18" t="s">
        <v>46</v>
      </c>
      <c r="I5" s="4">
        <v>66</v>
      </c>
      <c r="M5" s="8">
        <f t="shared" si="0"/>
        <v>0.46666666666666667</v>
      </c>
      <c r="AG5" t="s">
        <v>46</v>
      </c>
      <c r="AH5" s="17">
        <v>301</v>
      </c>
      <c r="AI5" s="17">
        <v>458</v>
      </c>
      <c r="AJ5">
        <v>663</v>
      </c>
      <c r="AK5">
        <v>534</v>
      </c>
      <c r="AL5">
        <v>441</v>
      </c>
      <c r="AM5">
        <v>450</v>
      </c>
    </row>
    <row r="6" spans="2:39" x14ac:dyDescent="0.35">
      <c r="F6" s="33"/>
      <c r="G6" s="37"/>
      <c r="H6" s="18" t="s">
        <v>47</v>
      </c>
      <c r="I6" s="4">
        <v>81</v>
      </c>
      <c r="M6" s="8">
        <f t="shared" si="0"/>
        <v>0.22727272727272727</v>
      </c>
      <c r="AG6" t="s">
        <v>47</v>
      </c>
      <c r="AH6" s="17">
        <v>375</v>
      </c>
      <c r="AI6" s="17">
        <v>462</v>
      </c>
      <c r="AJ6">
        <v>753</v>
      </c>
      <c r="AK6">
        <v>666</v>
      </c>
      <c r="AL6">
        <v>393</v>
      </c>
      <c r="AM6">
        <v>297</v>
      </c>
    </row>
    <row r="7" spans="2:39" x14ac:dyDescent="0.35">
      <c r="F7" s="33"/>
      <c r="G7" s="37"/>
      <c r="H7" s="18" t="s">
        <v>48</v>
      </c>
      <c r="I7" s="4">
        <v>69</v>
      </c>
      <c r="M7" s="8">
        <f t="shared" si="0"/>
        <v>-0.14814814814814814</v>
      </c>
      <c r="AG7" t="s">
        <v>48</v>
      </c>
      <c r="AH7" s="17">
        <v>427</v>
      </c>
      <c r="AI7" s="17">
        <v>401</v>
      </c>
      <c r="AJ7">
        <v>441</v>
      </c>
      <c r="AK7">
        <v>591</v>
      </c>
      <c r="AL7">
        <v>282</v>
      </c>
      <c r="AM7" s="26">
        <v>257.51445086705201</v>
      </c>
    </row>
    <row r="8" spans="2:39" x14ac:dyDescent="0.35">
      <c r="F8" s="33"/>
      <c r="G8" s="37"/>
      <c r="H8" s="18" t="s">
        <v>45</v>
      </c>
      <c r="I8" s="4">
        <v>54</v>
      </c>
      <c r="M8" s="8">
        <f t="shared" si="0"/>
        <v>-0.21739130434782608</v>
      </c>
      <c r="AG8" t="s">
        <v>45</v>
      </c>
      <c r="AH8" s="17">
        <v>383</v>
      </c>
      <c r="AI8" s="4">
        <v>411</v>
      </c>
      <c r="AJ8">
        <v>630</v>
      </c>
      <c r="AK8">
        <v>423</v>
      </c>
      <c r="AL8">
        <v>519</v>
      </c>
      <c r="AM8" s="26">
        <v>223.27842560727052</v>
      </c>
    </row>
    <row r="9" spans="2:39" x14ac:dyDescent="0.35">
      <c r="F9" s="33"/>
      <c r="G9" s="37">
        <v>2016</v>
      </c>
      <c r="H9" s="18" t="s">
        <v>46</v>
      </c>
      <c r="I9" s="4">
        <v>114</v>
      </c>
      <c r="M9" s="8">
        <f t="shared" si="0"/>
        <v>1.1111111111111112</v>
      </c>
      <c r="AI9" s="26"/>
      <c r="AK9" s="8"/>
    </row>
    <row r="10" spans="2:39" x14ac:dyDescent="0.35">
      <c r="F10" s="33"/>
      <c r="G10" s="37"/>
      <c r="H10" s="18" t="s">
        <v>47</v>
      </c>
      <c r="I10" s="4">
        <v>105</v>
      </c>
      <c r="M10" s="8">
        <f t="shared" si="0"/>
        <v>-7.8947368421052627E-2</v>
      </c>
    </row>
    <row r="11" spans="2:39" x14ac:dyDescent="0.35">
      <c r="F11" s="33"/>
      <c r="G11" s="37"/>
      <c r="H11" s="18" t="s">
        <v>48</v>
      </c>
      <c r="I11" s="4">
        <v>111</v>
      </c>
      <c r="M11" s="8">
        <f t="shared" si="0"/>
        <v>5.7142857142857141E-2</v>
      </c>
      <c r="AH11">
        <f>SUM(AH5:AH8)</f>
        <v>1486</v>
      </c>
      <c r="AI11">
        <f t="shared" ref="AI11:AM11" si="1">SUM(AI5:AI8)</f>
        <v>1732</v>
      </c>
      <c r="AJ11">
        <f t="shared" si="1"/>
        <v>2487</v>
      </c>
      <c r="AK11">
        <f t="shared" si="1"/>
        <v>2214</v>
      </c>
      <c r="AL11">
        <f t="shared" si="1"/>
        <v>1635</v>
      </c>
      <c r="AM11">
        <f t="shared" si="1"/>
        <v>1227.7928764743226</v>
      </c>
    </row>
    <row r="12" spans="2:39" x14ac:dyDescent="0.35">
      <c r="F12" s="33"/>
      <c r="G12" s="37"/>
      <c r="H12" s="18" t="s">
        <v>45</v>
      </c>
      <c r="I12" s="4">
        <v>120</v>
      </c>
      <c r="M12" s="8">
        <f t="shared" si="0"/>
        <v>8.1081081081081086E-2</v>
      </c>
    </row>
    <row r="13" spans="2:39" x14ac:dyDescent="0.35">
      <c r="F13" s="33"/>
      <c r="G13" s="37">
        <v>2017</v>
      </c>
      <c r="H13" s="18" t="s">
        <v>46</v>
      </c>
      <c r="I13" s="4">
        <v>138</v>
      </c>
      <c r="M13" s="8">
        <f t="shared" si="0"/>
        <v>0.15</v>
      </c>
    </row>
    <row r="14" spans="2:39" x14ac:dyDescent="0.35">
      <c r="F14" s="33"/>
      <c r="G14" s="37"/>
      <c r="H14" s="18" t="s">
        <v>47</v>
      </c>
      <c r="I14" s="4">
        <v>132</v>
      </c>
      <c r="M14" s="8">
        <f t="shared" si="0"/>
        <v>-4.3478260869565216E-2</v>
      </c>
    </row>
    <row r="15" spans="2:39" x14ac:dyDescent="0.35">
      <c r="G15" s="37"/>
      <c r="H15" s="18" t="s">
        <v>48</v>
      </c>
      <c r="I15" s="4">
        <v>114</v>
      </c>
      <c r="M15" s="8">
        <f t="shared" si="0"/>
        <v>-0.13636363636363635</v>
      </c>
    </row>
    <row r="16" spans="2:39" x14ac:dyDescent="0.35">
      <c r="G16" s="37"/>
      <c r="H16" s="18" t="s">
        <v>45</v>
      </c>
      <c r="I16" s="4">
        <v>99</v>
      </c>
      <c r="M16" s="8">
        <f t="shared" si="0"/>
        <v>-0.13157894736842105</v>
      </c>
    </row>
    <row r="17" spans="1:46" x14ac:dyDescent="0.35">
      <c r="G17" s="37">
        <v>2018</v>
      </c>
      <c r="H17" s="18" t="s">
        <v>46</v>
      </c>
      <c r="I17" s="4">
        <v>180</v>
      </c>
      <c r="M17" s="8">
        <f t="shared" si="0"/>
        <v>0.81818181818181823</v>
      </c>
    </row>
    <row r="18" spans="1:46" x14ac:dyDescent="0.35">
      <c r="G18" s="37"/>
      <c r="H18" s="18" t="s">
        <v>47</v>
      </c>
      <c r="I18" s="17">
        <v>224</v>
      </c>
      <c r="M18" s="8">
        <f t="shared" si="0"/>
        <v>0.24444444444444444</v>
      </c>
    </row>
    <row r="19" spans="1:46" x14ac:dyDescent="0.35">
      <c r="G19" s="37"/>
      <c r="H19" s="18" t="s">
        <v>48</v>
      </c>
      <c r="I19" s="17">
        <v>182</v>
      </c>
      <c r="M19" s="8">
        <f t="shared" si="0"/>
        <v>-0.1875</v>
      </c>
    </row>
    <row r="20" spans="1:46" x14ac:dyDescent="0.35">
      <c r="G20" s="37"/>
      <c r="H20" s="18" t="s">
        <v>45</v>
      </c>
      <c r="I20" s="17">
        <v>175</v>
      </c>
      <c r="M20" s="8">
        <f t="shared" si="0"/>
        <v>-3.8461538461538464E-2</v>
      </c>
    </row>
    <row r="21" spans="1:46" x14ac:dyDescent="0.35">
      <c r="G21" s="37">
        <v>2019</v>
      </c>
      <c r="H21" s="18" t="s">
        <v>46</v>
      </c>
      <c r="I21" s="17">
        <v>208</v>
      </c>
      <c r="M21" s="8">
        <f t="shared" si="0"/>
        <v>0.18857142857142858</v>
      </c>
    </row>
    <row r="22" spans="1:46" x14ac:dyDescent="0.35">
      <c r="G22" s="37"/>
      <c r="H22" s="18" t="s">
        <v>47</v>
      </c>
      <c r="I22" s="17">
        <v>311</v>
      </c>
      <c r="M22" s="8">
        <f t="shared" si="0"/>
        <v>0.49519230769230771</v>
      </c>
    </row>
    <row r="23" spans="1:46" x14ac:dyDescent="0.35">
      <c r="G23" s="37"/>
      <c r="H23" s="18" t="s">
        <v>48</v>
      </c>
      <c r="I23" s="17">
        <v>280</v>
      </c>
      <c r="M23" s="8">
        <f t="shared" si="0"/>
        <v>-9.9678456591639875E-2</v>
      </c>
    </row>
    <row r="24" spans="1:46" x14ac:dyDescent="0.35">
      <c r="G24" s="37"/>
      <c r="H24" s="18" t="s">
        <v>45</v>
      </c>
      <c r="I24" s="17">
        <v>275</v>
      </c>
      <c r="M24" s="8">
        <f t="shared" si="0"/>
        <v>-1.7857142857142856E-2</v>
      </c>
    </row>
    <row r="25" spans="1:46" x14ac:dyDescent="0.35">
      <c r="G25" s="37">
        <v>2020</v>
      </c>
      <c r="H25" s="18" t="s">
        <v>46</v>
      </c>
      <c r="I25" s="17">
        <v>296</v>
      </c>
      <c r="M25" s="8">
        <f t="shared" si="0"/>
        <v>7.636363636363637E-2</v>
      </c>
      <c r="AE25">
        <v>2023</v>
      </c>
      <c r="AI25">
        <v>2024</v>
      </c>
      <c r="AM25">
        <v>2025</v>
      </c>
      <c r="AQ25">
        <v>2026</v>
      </c>
    </row>
    <row r="26" spans="1:46" x14ac:dyDescent="0.35">
      <c r="G26" s="37"/>
      <c r="H26" s="18" t="s">
        <v>47</v>
      </c>
      <c r="I26" s="17">
        <v>236</v>
      </c>
      <c r="M26" s="8">
        <f t="shared" si="0"/>
        <v>-0.20270270270270271</v>
      </c>
      <c r="AE26" t="s">
        <v>46</v>
      </c>
      <c r="AF26" t="s">
        <v>47</v>
      </c>
      <c r="AG26" t="s">
        <v>48</v>
      </c>
      <c r="AH26" t="s">
        <v>45</v>
      </c>
      <c r="AI26" t="s">
        <v>46</v>
      </c>
      <c r="AJ26" t="s">
        <v>47</v>
      </c>
      <c r="AK26" t="s">
        <v>48</v>
      </c>
      <c r="AL26" t="s">
        <v>45</v>
      </c>
      <c r="AM26" t="s">
        <v>46</v>
      </c>
      <c r="AN26" t="s">
        <v>47</v>
      </c>
      <c r="AO26" t="s">
        <v>48</v>
      </c>
      <c r="AP26" t="s">
        <v>45</v>
      </c>
      <c r="AQ26" t="s">
        <v>46</v>
      </c>
      <c r="AR26" t="s">
        <v>47</v>
      </c>
      <c r="AS26" t="s">
        <v>48</v>
      </c>
      <c r="AT26" t="s">
        <v>45</v>
      </c>
    </row>
    <row r="27" spans="1:46" x14ac:dyDescent="0.35">
      <c r="G27" s="37"/>
      <c r="H27" s="18" t="s">
        <v>48</v>
      </c>
      <c r="I27" s="17">
        <v>279</v>
      </c>
      <c r="M27" s="8">
        <f t="shared" si="0"/>
        <v>0.18220338983050846</v>
      </c>
      <c r="AE27">
        <v>663</v>
      </c>
      <c r="AF27">
        <v>753</v>
      </c>
      <c r="AG27">
        <v>441</v>
      </c>
      <c r="AH27">
        <v>630</v>
      </c>
      <c r="AI27">
        <v>534</v>
      </c>
      <c r="AJ27">
        <v>666</v>
      </c>
      <c r="AK27">
        <v>591</v>
      </c>
      <c r="AL27">
        <v>423</v>
      </c>
      <c r="AM27">
        <v>441</v>
      </c>
      <c r="AN27">
        <v>393</v>
      </c>
      <c r="AO27">
        <v>282</v>
      </c>
      <c r="AP27">
        <v>519</v>
      </c>
      <c r="AQ27">
        <v>450</v>
      </c>
      <c r="AR27">
        <v>297</v>
      </c>
      <c r="AS27" s="3">
        <v>257.51445086705201</v>
      </c>
      <c r="AT27" s="3">
        <v>223.27842560727052</v>
      </c>
    </row>
    <row r="28" spans="1:46" x14ac:dyDescent="0.35">
      <c r="A28" s="34">
        <v>2020</v>
      </c>
      <c r="B28" t="s">
        <v>76</v>
      </c>
      <c r="G28" s="37"/>
      <c r="H28" s="18" t="s">
        <v>45</v>
      </c>
      <c r="I28" s="17">
        <v>290</v>
      </c>
      <c r="M28" s="8">
        <f t="shared" si="0"/>
        <v>3.9426523297491037E-2</v>
      </c>
      <c r="AE28">
        <v>663</v>
      </c>
      <c r="AF28">
        <v>753</v>
      </c>
      <c r="AG28">
        <v>441</v>
      </c>
      <c r="AH28">
        <v>630</v>
      </c>
      <c r="AI28">
        <v>534</v>
      </c>
      <c r="AJ28">
        <v>666</v>
      </c>
      <c r="AK28">
        <v>591</v>
      </c>
      <c r="AL28">
        <v>423</v>
      </c>
      <c r="AM28">
        <v>441</v>
      </c>
      <c r="AN28">
        <v>393</v>
      </c>
      <c r="AO28">
        <v>282</v>
      </c>
      <c r="AP28">
        <v>294</v>
      </c>
      <c r="AQ28">
        <v>297</v>
      </c>
      <c r="AR28">
        <v>162</v>
      </c>
      <c r="AS28" s="3">
        <v>119.11764705882354</v>
      </c>
      <c r="AT28" s="3">
        <v>87.586505190311428</v>
      </c>
    </row>
    <row r="29" spans="1:46" x14ac:dyDescent="0.35">
      <c r="A29" s="34"/>
      <c r="B29" t="s">
        <v>75</v>
      </c>
      <c r="G29" s="37">
        <v>2021</v>
      </c>
      <c r="H29" s="18" t="s">
        <v>46</v>
      </c>
      <c r="I29" s="17">
        <v>301</v>
      </c>
      <c r="M29" s="8">
        <f t="shared" si="0"/>
        <v>3.793103448275862E-2</v>
      </c>
      <c r="AE29">
        <v>663</v>
      </c>
      <c r="AF29">
        <v>753</v>
      </c>
      <c r="AG29">
        <v>441</v>
      </c>
      <c r="AH29">
        <v>630</v>
      </c>
      <c r="AI29">
        <v>534</v>
      </c>
      <c r="AJ29">
        <v>666</v>
      </c>
      <c r="AK29">
        <v>591</v>
      </c>
      <c r="AL29">
        <v>423</v>
      </c>
      <c r="AM29">
        <v>441</v>
      </c>
      <c r="AN29">
        <v>393</v>
      </c>
      <c r="AO29">
        <v>282</v>
      </c>
      <c r="AP29">
        <v>660</v>
      </c>
      <c r="AQ29">
        <v>612</v>
      </c>
      <c r="AR29">
        <v>543</v>
      </c>
      <c r="AS29" s="3">
        <v>358.37999999999994</v>
      </c>
      <c r="AT29" s="3">
        <v>236.53079999999994</v>
      </c>
    </row>
    <row r="30" spans="1:46" x14ac:dyDescent="0.35">
      <c r="A30" s="34"/>
      <c r="B30" t="s">
        <v>72</v>
      </c>
      <c r="G30" s="37"/>
      <c r="H30" s="18" t="s">
        <v>47</v>
      </c>
      <c r="I30" s="17">
        <v>375</v>
      </c>
      <c r="M30" s="8">
        <f t="shared" si="0"/>
        <v>0.24584717607973422</v>
      </c>
    </row>
    <row r="31" spans="1:46" x14ac:dyDescent="0.35">
      <c r="A31" s="34">
        <v>2021</v>
      </c>
      <c r="B31" t="s">
        <v>70</v>
      </c>
      <c r="G31" s="37"/>
      <c r="H31" s="18" t="s">
        <v>48</v>
      </c>
      <c r="I31" s="17">
        <v>427</v>
      </c>
      <c r="M31" s="8">
        <f t="shared" si="0"/>
        <v>0.13866666666666666</v>
      </c>
    </row>
    <row r="32" spans="1:46" x14ac:dyDescent="0.35">
      <c r="A32" s="34"/>
      <c r="B32" t="s">
        <v>71</v>
      </c>
      <c r="G32" s="37"/>
      <c r="H32" s="18" t="s">
        <v>45</v>
      </c>
      <c r="I32" s="17">
        <v>383</v>
      </c>
      <c r="M32" s="8">
        <f t="shared" si="0"/>
        <v>-0.10304449648711944</v>
      </c>
    </row>
    <row r="33" spans="1:26" x14ac:dyDescent="0.35">
      <c r="A33" s="34"/>
      <c r="B33" s="1" t="s">
        <v>69</v>
      </c>
      <c r="C33" s="3">
        <v>129</v>
      </c>
      <c r="D33">
        <v>129</v>
      </c>
      <c r="E33">
        <v>129</v>
      </c>
      <c r="G33" s="37">
        <v>2022</v>
      </c>
      <c r="H33" s="18" t="s">
        <v>46</v>
      </c>
      <c r="I33" s="17">
        <v>458</v>
      </c>
      <c r="M33" s="8">
        <f t="shared" si="0"/>
        <v>0.195822454308094</v>
      </c>
    </row>
    <row r="34" spans="1:26" x14ac:dyDescent="0.35">
      <c r="A34" s="34">
        <v>2022</v>
      </c>
      <c r="B34" s="1" t="s">
        <v>70</v>
      </c>
      <c r="C34" s="3">
        <v>64</v>
      </c>
      <c r="D34">
        <v>64</v>
      </c>
      <c r="E34">
        <v>64</v>
      </c>
      <c r="G34" s="37"/>
      <c r="H34" s="18" t="s">
        <v>47</v>
      </c>
      <c r="I34" s="17">
        <v>462</v>
      </c>
      <c r="M34" s="8">
        <f t="shared" si="0"/>
        <v>8.7336244541484712E-3</v>
      </c>
    </row>
    <row r="35" spans="1:26" x14ac:dyDescent="0.35">
      <c r="A35" s="34"/>
      <c r="B35" s="1" t="s">
        <v>71</v>
      </c>
      <c r="C35" s="3">
        <v>131</v>
      </c>
      <c r="D35">
        <v>131</v>
      </c>
      <c r="E35">
        <v>131</v>
      </c>
      <c r="G35" s="37"/>
      <c r="H35" s="18" t="s">
        <v>48</v>
      </c>
      <c r="I35" s="17">
        <v>401</v>
      </c>
      <c r="M35" s="8">
        <f t="shared" si="0"/>
        <v>-0.13203463203463203</v>
      </c>
    </row>
    <row r="36" spans="1:26" x14ac:dyDescent="0.35">
      <c r="A36" s="34"/>
      <c r="B36" s="1" t="s">
        <v>72</v>
      </c>
      <c r="C36" s="3">
        <v>237</v>
      </c>
      <c r="D36">
        <v>237</v>
      </c>
      <c r="E36">
        <v>237</v>
      </c>
      <c r="G36" s="37"/>
      <c r="H36" s="18" t="s">
        <v>45</v>
      </c>
      <c r="I36" s="4">
        <v>411</v>
      </c>
      <c r="M36" s="8">
        <f t="shared" si="0"/>
        <v>2.4937655860349128E-2</v>
      </c>
    </row>
    <row r="37" spans="1:26" x14ac:dyDescent="0.35">
      <c r="A37" s="34">
        <v>2023</v>
      </c>
      <c r="B37" s="1" t="s">
        <v>73</v>
      </c>
      <c r="C37" s="3">
        <v>221</v>
      </c>
      <c r="D37">
        <v>221</v>
      </c>
      <c r="E37">
        <v>221</v>
      </c>
      <c r="G37" s="38">
        <v>2023</v>
      </c>
      <c r="H37" s="19" t="s">
        <v>46</v>
      </c>
      <c r="I37" s="3">
        <f t="shared" ref="I37:I49" si="2">C37*3</f>
        <v>663</v>
      </c>
      <c r="M37" s="8">
        <f t="shared" si="0"/>
        <v>0.61313868613138689</v>
      </c>
    </row>
    <row r="38" spans="1:26" x14ac:dyDescent="0.35">
      <c r="A38" s="34"/>
      <c r="B38" s="1" t="s">
        <v>74</v>
      </c>
      <c r="C38" s="3">
        <v>251</v>
      </c>
      <c r="D38">
        <v>251</v>
      </c>
      <c r="E38">
        <v>251</v>
      </c>
      <c r="G38" s="38"/>
      <c r="H38" s="19" t="s">
        <v>47</v>
      </c>
      <c r="I38" s="3">
        <f t="shared" si="2"/>
        <v>753</v>
      </c>
      <c r="M38" s="8">
        <f t="shared" si="0"/>
        <v>0.13574660633484162</v>
      </c>
      <c r="R38">
        <v>2014</v>
      </c>
      <c r="S38" s="20">
        <f>SUM(I1:I4)</f>
        <v>222</v>
      </c>
      <c r="W38" s="8"/>
      <c r="Z38" s="21"/>
    </row>
    <row r="39" spans="1:26" x14ac:dyDescent="0.35">
      <c r="A39" s="34"/>
      <c r="B39" s="1" t="s">
        <v>71</v>
      </c>
      <c r="C39" s="3">
        <v>147</v>
      </c>
      <c r="D39">
        <v>147</v>
      </c>
      <c r="E39">
        <v>147</v>
      </c>
      <c r="G39" s="38"/>
      <c r="H39" s="19" t="s">
        <v>48</v>
      </c>
      <c r="I39" s="3">
        <f t="shared" si="2"/>
        <v>441</v>
      </c>
      <c r="M39" s="8">
        <f t="shared" si="0"/>
        <v>-0.41434262948207173</v>
      </c>
      <c r="R39">
        <v>2015</v>
      </c>
      <c r="S39" s="20">
        <f>SUM(I5:I8)</f>
        <v>270</v>
      </c>
      <c r="W39" s="8">
        <f>(S39-S38)/S38</f>
        <v>0.21621621621621623</v>
      </c>
      <c r="Z39" s="21"/>
    </row>
    <row r="40" spans="1:26" x14ac:dyDescent="0.35">
      <c r="A40" s="34"/>
      <c r="B40" s="1" t="s">
        <v>72</v>
      </c>
      <c r="C40" s="3">
        <v>210</v>
      </c>
      <c r="D40">
        <v>210</v>
      </c>
      <c r="E40">
        <v>210</v>
      </c>
      <c r="G40" s="38"/>
      <c r="H40" s="19" t="s">
        <v>45</v>
      </c>
      <c r="I40" s="3">
        <f t="shared" si="2"/>
        <v>630</v>
      </c>
      <c r="M40" s="8">
        <f t="shared" si="0"/>
        <v>0.42857142857142855</v>
      </c>
      <c r="R40">
        <v>2016</v>
      </c>
      <c r="S40" s="20">
        <f>SUM(I9:I12)</f>
        <v>450</v>
      </c>
      <c r="W40" s="8">
        <f t="shared" ref="W40:W49" si="3">(S40-S39)/S39</f>
        <v>0.66666666666666663</v>
      </c>
      <c r="Z40" s="21"/>
    </row>
    <row r="41" spans="1:26" x14ac:dyDescent="0.35">
      <c r="A41" s="34">
        <v>2024</v>
      </c>
      <c r="B41" s="1" t="s">
        <v>73</v>
      </c>
      <c r="C41" s="3">
        <v>178</v>
      </c>
      <c r="D41">
        <v>178</v>
      </c>
      <c r="E41">
        <v>178</v>
      </c>
      <c r="G41" s="38">
        <v>2024</v>
      </c>
      <c r="H41" s="19" t="s">
        <v>46</v>
      </c>
      <c r="I41" s="3">
        <f t="shared" si="2"/>
        <v>534</v>
      </c>
      <c r="M41" s="8">
        <f t="shared" si="0"/>
        <v>-0.15238095238095239</v>
      </c>
      <c r="R41">
        <v>2017</v>
      </c>
      <c r="S41" s="20">
        <f>SUM(I13:I16)</f>
        <v>483</v>
      </c>
      <c r="W41" s="8">
        <f t="shared" si="3"/>
        <v>7.3333333333333334E-2</v>
      </c>
      <c r="Z41" s="21"/>
    </row>
    <row r="42" spans="1:26" x14ac:dyDescent="0.35">
      <c r="A42" s="34"/>
      <c r="B42" s="1" t="s">
        <v>74</v>
      </c>
      <c r="C42" s="3">
        <v>222</v>
      </c>
      <c r="D42">
        <v>222</v>
      </c>
      <c r="E42">
        <v>222</v>
      </c>
      <c r="G42" s="38"/>
      <c r="H42" s="19" t="s">
        <v>47</v>
      </c>
      <c r="I42" s="3">
        <f t="shared" si="2"/>
        <v>666</v>
      </c>
      <c r="M42" s="8">
        <f t="shared" si="0"/>
        <v>0.24719101123595505</v>
      </c>
      <c r="R42">
        <v>2018</v>
      </c>
      <c r="S42" s="20">
        <f>SUM(I17:I20)</f>
        <v>761</v>
      </c>
      <c r="W42" s="8">
        <f t="shared" si="3"/>
        <v>0.57556935817805388</v>
      </c>
      <c r="Z42" s="21"/>
    </row>
    <row r="43" spans="1:26" x14ac:dyDescent="0.35">
      <c r="A43" s="34"/>
      <c r="B43" s="1" t="s">
        <v>71</v>
      </c>
      <c r="C43" s="3">
        <v>197</v>
      </c>
      <c r="D43">
        <v>197</v>
      </c>
      <c r="E43">
        <v>197</v>
      </c>
      <c r="G43" s="38"/>
      <c r="H43" s="19" t="s">
        <v>48</v>
      </c>
      <c r="I43" s="3">
        <f t="shared" si="2"/>
        <v>591</v>
      </c>
      <c r="M43" s="8">
        <f t="shared" si="0"/>
        <v>-0.11261261261261261</v>
      </c>
      <c r="R43">
        <v>2019</v>
      </c>
      <c r="S43" s="20">
        <f>SUM(I21:I24)</f>
        <v>1074</v>
      </c>
      <c r="W43" s="8">
        <f t="shared" si="3"/>
        <v>0.41130091984231276</v>
      </c>
      <c r="Z43" s="21"/>
    </row>
    <row r="44" spans="1:26" x14ac:dyDescent="0.35">
      <c r="A44" s="34"/>
      <c r="B44" s="1" t="s">
        <v>72</v>
      </c>
      <c r="C44" s="3">
        <v>141</v>
      </c>
      <c r="D44">
        <v>141</v>
      </c>
      <c r="E44">
        <v>141</v>
      </c>
      <c r="G44" s="38"/>
      <c r="H44" s="19" t="s">
        <v>45</v>
      </c>
      <c r="I44" s="3">
        <f t="shared" si="2"/>
        <v>423</v>
      </c>
      <c r="M44" s="8">
        <f t="shared" si="0"/>
        <v>-0.28426395939086296</v>
      </c>
      <c r="R44">
        <v>2020</v>
      </c>
      <c r="S44" s="20">
        <f>SUM(I25:I28)</f>
        <v>1101</v>
      </c>
      <c r="W44" s="8">
        <f t="shared" si="3"/>
        <v>2.5139664804469275E-2</v>
      </c>
      <c r="Z44" s="21"/>
    </row>
    <row r="45" spans="1:26" x14ac:dyDescent="0.35">
      <c r="A45" s="34">
        <v>2025</v>
      </c>
      <c r="B45" s="1" t="s">
        <v>73</v>
      </c>
      <c r="C45" s="3">
        <v>147</v>
      </c>
      <c r="D45">
        <v>147</v>
      </c>
      <c r="E45">
        <v>147</v>
      </c>
      <c r="G45" s="38">
        <v>2025</v>
      </c>
      <c r="H45" s="19" t="s">
        <v>46</v>
      </c>
      <c r="I45" s="3">
        <f t="shared" si="2"/>
        <v>441</v>
      </c>
      <c r="M45" s="8">
        <f t="shared" si="0"/>
        <v>4.2553191489361701E-2</v>
      </c>
      <c r="R45">
        <v>2021</v>
      </c>
      <c r="S45" s="20">
        <f>SUM(I29:I32)</f>
        <v>1486</v>
      </c>
      <c r="W45" s="8">
        <f t="shared" si="3"/>
        <v>0.34968210717529519</v>
      </c>
      <c r="Z45" s="21"/>
    </row>
    <row r="46" spans="1:26" x14ac:dyDescent="0.35">
      <c r="A46" s="34"/>
      <c r="B46" s="1" t="s">
        <v>74</v>
      </c>
      <c r="C46" s="3">
        <v>131</v>
      </c>
      <c r="D46">
        <v>131</v>
      </c>
      <c r="E46">
        <v>131</v>
      </c>
      <c r="G46" s="38"/>
      <c r="H46" s="19" t="s">
        <v>47</v>
      </c>
      <c r="I46" s="3">
        <f t="shared" si="2"/>
        <v>393</v>
      </c>
      <c r="M46" s="8">
        <f t="shared" si="0"/>
        <v>-0.10884353741496598</v>
      </c>
      <c r="R46">
        <v>2022</v>
      </c>
      <c r="S46" s="20">
        <f>SUM(I33:I36)</f>
        <v>1732</v>
      </c>
      <c r="T46" s="3"/>
      <c r="U46" s="3"/>
      <c r="W46" s="8">
        <f t="shared" si="3"/>
        <v>0.16554508748317631</v>
      </c>
      <c r="Z46" s="21"/>
    </row>
    <row r="47" spans="1:26" x14ac:dyDescent="0.35">
      <c r="A47" s="34"/>
      <c r="B47" s="1" t="s">
        <v>71</v>
      </c>
      <c r="C47" s="3">
        <v>94</v>
      </c>
      <c r="D47">
        <v>94</v>
      </c>
      <c r="E47">
        <v>94</v>
      </c>
      <c r="G47" s="38"/>
      <c r="H47" s="19" t="s">
        <v>48</v>
      </c>
      <c r="I47" s="3">
        <f t="shared" si="2"/>
        <v>282</v>
      </c>
      <c r="M47" s="8">
        <f t="shared" si="0"/>
        <v>-0.28244274809160308</v>
      </c>
      <c r="R47">
        <v>2023</v>
      </c>
      <c r="S47" s="20">
        <f>SUM(I37:I40)</f>
        <v>2487</v>
      </c>
      <c r="T47" s="3"/>
      <c r="U47" s="3"/>
      <c r="W47" s="8">
        <f t="shared" si="3"/>
        <v>0.43591224018475749</v>
      </c>
      <c r="Z47" s="21"/>
    </row>
    <row r="48" spans="1:26" x14ac:dyDescent="0.35">
      <c r="A48" s="34"/>
      <c r="B48" s="12" t="s">
        <v>72</v>
      </c>
      <c r="C48" s="3">
        <v>173</v>
      </c>
      <c r="D48">
        <v>98</v>
      </c>
      <c r="E48">
        <v>220</v>
      </c>
      <c r="G48" s="38"/>
      <c r="H48" s="19" t="s">
        <v>45</v>
      </c>
      <c r="I48" s="3">
        <f t="shared" si="2"/>
        <v>519</v>
      </c>
      <c r="J48" s="3">
        <f t="shared" ref="J48:K50" si="4">D48*3</f>
        <v>294</v>
      </c>
      <c r="K48" s="3">
        <f t="shared" si="4"/>
        <v>660</v>
      </c>
      <c r="M48" s="8">
        <f t="shared" si="0"/>
        <v>0.84042553191489366</v>
      </c>
      <c r="O48" s="16">
        <f>(I48-K48)/K48</f>
        <v>-0.21363636363636362</v>
      </c>
      <c r="P48" s="24">
        <f>(J48-I48)/I48</f>
        <v>-0.43352601156069365</v>
      </c>
      <c r="R48">
        <v>2024</v>
      </c>
      <c r="S48" s="20">
        <f>SUM(I41:I44)</f>
        <v>2214</v>
      </c>
      <c r="T48" s="3"/>
      <c r="U48" s="3"/>
      <c r="W48" s="8">
        <f t="shared" si="3"/>
        <v>-0.10977080820265379</v>
      </c>
      <c r="Z48" s="21"/>
    </row>
    <row r="49" spans="1:26" x14ac:dyDescent="0.35">
      <c r="A49" s="34">
        <v>2026</v>
      </c>
      <c r="B49" s="12" t="s">
        <v>73</v>
      </c>
      <c r="C49" s="3">
        <v>150</v>
      </c>
      <c r="D49">
        <v>99</v>
      </c>
      <c r="E49">
        <v>204</v>
      </c>
      <c r="G49" s="35">
        <v>2026</v>
      </c>
      <c r="H49" s="19" t="s">
        <v>46</v>
      </c>
      <c r="I49" s="3">
        <f t="shared" si="2"/>
        <v>450</v>
      </c>
      <c r="J49" s="3">
        <f t="shared" si="4"/>
        <v>297</v>
      </c>
      <c r="K49" s="3">
        <f t="shared" si="4"/>
        <v>612</v>
      </c>
      <c r="M49" s="8">
        <f t="shared" si="0"/>
        <v>-0.13294797687861271</v>
      </c>
      <c r="O49" s="16">
        <f>(I49-K49)/K49</f>
        <v>-0.26470588235294118</v>
      </c>
      <c r="P49" s="24">
        <f t="shared" ref="P49:P50" si="5">(J49-I49)/I49</f>
        <v>-0.34</v>
      </c>
      <c r="R49" s="3">
        <v>2025</v>
      </c>
      <c r="S49" s="20">
        <f>SUM(I45:I48)</f>
        <v>1635</v>
      </c>
      <c r="T49" s="20">
        <f>SUM(I45:I47)+J48</f>
        <v>1410</v>
      </c>
      <c r="U49" s="20">
        <f>SUM(I45:I47)+K48</f>
        <v>1776</v>
      </c>
      <c r="W49" s="8">
        <f t="shared" si="3"/>
        <v>-0.26151761517615174</v>
      </c>
      <c r="Y49" s="16">
        <f>(S49-U49)/U49</f>
        <v>-7.9391891891891886E-2</v>
      </c>
      <c r="Z49" s="24">
        <f>(T49-S49)/S49</f>
        <v>-0.13761467889908258</v>
      </c>
    </row>
    <row r="50" spans="1:26" x14ac:dyDescent="0.35">
      <c r="A50" s="34"/>
      <c r="B50" s="12" t="s">
        <v>74</v>
      </c>
      <c r="C50" s="3">
        <v>99</v>
      </c>
      <c r="D50">
        <v>54</v>
      </c>
      <c r="E50">
        <v>181</v>
      </c>
      <c r="G50" s="36"/>
      <c r="H50" s="19" t="s">
        <v>47</v>
      </c>
      <c r="I50" s="3">
        <f>C50*3</f>
        <v>297</v>
      </c>
      <c r="J50" s="3">
        <f t="shared" si="4"/>
        <v>162</v>
      </c>
      <c r="K50" s="3">
        <f>E50*3</f>
        <v>543</v>
      </c>
      <c r="M50" s="8">
        <f>(I50-I49)/I49</f>
        <v>-0.34</v>
      </c>
      <c r="O50" s="16">
        <f>(I50-K50)/K50</f>
        <v>-0.45303867403314918</v>
      </c>
      <c r="P50" s="24">
        <f t="shared" si="5"/>
        <v>-0.45454545454545453</v>
      </c>
      <c r="R50" s="3">
        <v>2026</v>
      </c>
      <c r="S50" s="20">
        <f>SUM(I49:I52)</f>
        <v>1227.7928764743226</v>
      </c>
      <c r="T50" s="20">
        <f>SUM(J49:J52)</f>
        <v>665.70415224913495</v>
      </c>
      <c r="U50" s="20">
        <f>SUM(K49:K52)</f>
        <v>1749.9107999999999</v>
      </c>
      <c r="W50" s="8">
        <f>(S50-S49)/S49</f>
        <v>-0.24905634466402288</v>
      </c>
      <c r="Y50" s="16">
        <f>(S50-U50)/U50</f>
        <v>-0.29836830741639936</v>
      </c>
      <c r="Z50" s="24">
        <f>(T50-S50)/S50</f>
        <v>-0.45780419075182904</v>
      </c>
    </row>
    <row r="51" spans="1:26" x14ac:dyDescent="0.35">
      <c r="A51" s="34"/>
      <c r="B51" s="12" t="s">
        <v>71</v>
      </c>
      <c r="C51" s="3">
        <f>I51/3</f>
        <v>85.838150289017335</v>
      </c>
      <c r="D51" s="3">
        <f t="shared" ref="D51:E52" si="6">J51/3</f>
        <v>39.705882352941181</v>
      </c>
      <c r="E51" s="3">
        <f t="shared" si="6"/>
        <v>119.45999999999998</v>
      </c>
      <c r="G51" s="36"/>
      <c r="H51" s="25" t="s">
        <v>48</v>
      </c>
      <c r="I51" s="3">
        <f>I50*(1+M49)</f>
        <v>257.51445086705201</v>
      </c>
      <c r="J51" s="3">
        <f>J50*(1+O49)</f>
        <v>119.11764705882354</v>
      </c>
      <c r="K51" s="3">
        <f>K50*(1+P49)</f>
        <v>358.37999999999994</v>
      </c>
      <c r="M51" s="8">
        <f t="shared" si="0"/>
        <v>-0.13294797687861279</v>
      </c>
      <c r="W51" s="8"/>
      <c r="Y51" s="16"/>
      <c r="Z51" s="24"/>
    </row>
    <row r="52" spans="1:26" x14ac:dyDescent="0.35">
      <c r="A52" s="34"/>
      <c r="B52" s="12" t="s">
        <v>72</v>
      </c>
      <c r="C52" s="3">
        <f>I52/3</f>
        <v>74.426141869090173</v>
      </c>
      <c r="D52" s="3">
        <f t="shared" si="6"/>
        <v>29.19550173010381</v>
      </c>
      <c r="E52" s="3">
        <f t="shared" si="6"/>
        <v>78.843599999999981</v>
      </c>
      <c r="G52" s="36"/>
      <c r="H52" s="25" t="s">
        <v>45</v>
      </c>
      <c r="I52" s="3">
        <f>I51*(1+M49)</f>
        <v>223.27842560727052</v>
      </c>
      <c r="J52" s="3">
        <f>J51*(1+O49)</f>
        <v>87.586505190311428</v>
      </c>
      <c r="K52" s="3">
        <f>K51*(1+P49)</f>
        <v>236.53079999999994</v>
      </c>
      <c r="M52" s="8">
        <f t="shared" si="0"/>
        <v>-0.13294797687861273</v>
      </c>
    </row>
    <row r="76" spans="6:7" x14ac:dyDescent="0.35">
      <c r="F76" s="22"/>
      <c r="G76" s="3"/>
    </row>
    <row r="77" spans="6:7" x14ac:dyDescent="0.35">
      <c r="F77" s="22"/>
      <c r="G77" s="3"/>
    </row>
    <row r="78" spans="6:7" x14ac:dyDescent="0.35">
      <c r="F78" s="22"/>
      <c r="G78" s="3"/>
    </row>
    <row r="79" spans="6:7" x14ac:dyDescent="0.35">
      <c r="F79" s="22"/>
      <c r="G79" s="3"/>
    </row>
    <row r="80" spans="6:7" x14ac:dyDescent="0.35">
      <c r="F80" s="22"/>
      <c r="G80" s="3"/>
    </row>
    <row r="81" spans="5:7" x14ac:dyDescent="0.35">
      <c r="F81" s="22"/>
      <c r="G81" s="3"/>
    </row>
    <row r="82" spans="5:7" x14ac:dyDescent="0.35">
      <c r="F82" s="22"/>
      <c r="G82" s="3"/>
    </row>
    <row r="83" spans="5:7" x14ac:dyDescent="0.35">
      <c r="F83" s="22"/>
      <c r="G83" s="3"/>
    </row>
    <row r="84" spans="5:7" x14ac:dyDescent="0.35">
      <c r="F84" s="22"/>
      <c r="G84" s="3"/>
    </row>
    <row r="85" spans="5:7" x14ac:dyDescent="0.35">
      <c r="F85" s="22"/>
      <c r="G85" s="3"/>
    </row>
    <row r="86" spans="5:7" x14ac:dyDescent="0.35">
      <c r="F86" s="22"/>
      <c r="G86" s="3"/>
    </row>
    <row r="87" spans="5:7" x14ac:dyDescent="0.35">
      <c r="F87" s="23"/>
      <c r="G87" s="3"/>
    </row>
    <row r="88" spans="5:7" x14ac:dyDescent="0.35">
      <c r="E88" s="34"/>
      <c r="F88" s="23"/>
      <c r="G88" s="3"/>
    </row>
    <row r="89" spans="5:7" x14ac:dyDescent="0.35">
      <c r="E89" s="34"/>
      <c r="F89" s="23"/>
      <c r="G89" s="3"/>
    </row>
  </sheetData>
  <mergeCells count="24">
    <mergeCell ref="A31:A33"/>
    <mergeCell ref="E88:E89"/>
    <mergeCell ref="G33:G36"/>
    <mergeCell ref="G37:G40"/>
    <mergeCell ref="A41:A44"/>
    <mergeCell ref="G41:G44"/>
    <mergeCell ref="A45:A48"/>
    <mergeCell ref="G45:G48"/>
    <mergeCell ref="F7:F10"/>
    <mergeCell ref="F11:F14"/>
    <mergeCell ref="F3:F6"/>
    <mergeCell ref="A28:A30"/>
    <mergeCell ref="G49:G52"/>
    <mergeCell ref="A49:A52"/>
    <mergeCell ref="G21:G24"/>
    <mergeCell ref="G25:G28"/>
    <mergeCell ref="G29:G32"/>
    <mergeCell ref="G1:G4"/>
    <mergeCell ref="G5:G8"/>
    <mergeCell ref="G9:G12"/>
    <mergeCell ref="G13:G16"/>
    <mergeCell ref="G17:G20"/>
    <mergeCell ref="A37:A40"/>
    <mergeCell ref="A34:A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10F1-6812-44A1-A268-4E116AC595C1}">
  <sheetPr codeName="Hoja3"/>
  <dimension ref="A1:AT89"/>
  <sheetViews>
    <sheetView topLeftCell="D1" zoomScale="44" zoomScaleNormal="70" workbookViewId="0">
      <selection activeCell="I1" sqref="I1:I52"/>
    </sheetView>
  </sheetViews>
  <sheetFormatPr baseColWidth="10" defaultRowHeight="14.5" x14ac:dyDescent="0.35"/>
  <cols>
    <col min="6" max="6" width="10.90625" style="21"/>
    <col min="16" max="16" width="10.90625" style="21"/>
  </cols>
  <sheetData>
    <row r="1" spans="2:37" x14ac:dyDescent="0.35">
      <c r="B1" t="s">
        <v>1</v>
      </c>
      <c r="C1" t="s">
        <v>0</v>
      </c>
      <c r="G1" s="37">
        <v>2014</v>
      </c>
      <c r="H1" s="18" t="s">
        <v>46</v>
      </c>
      <c r="I1" s="31">
        <v>375</v>
      </c>
    </row>
    <row r="2" spans="2:37" x14ac:dyDescent="0.35">
      <c r="G2" s="37"/>
      <c r="H2" s="18" t="s">
        <v>47</v>
      </c>
      <c r="I2" s="31">
        <v>270</v>
      </c>
      <c r="M2" s="8">
        <f>(I2-I1)/I1</f>
        <v>-0.28000000000000003</v>
      </c>
    </row>
    <row r="3" spans="2:37" x14ac:dyDescent="0.35">
      <c r="F3" s="33"/>
      <c r="G3" s="37"/>
      <c r="H3" s="18" t="s">
        <v>48</v>
      </c>
      <c r="I3" s="31">
        <v>276</v>
      </c>
      <c r="M3" s="8">
        <f t="shared" ref="M3:M52" si="0">(I3-I2)/I2</f>
        <v>2.2222222222222223E-2</v>
      </c>
    </row>
    <row r="4" spans="2:37" x14ac:dyDescent="0.35">
      <c r="F4" s="33"/>
      <c r="G4" s="37"/>
      <c r="H4" s="18" t="s">
        <v>45</v>
      </c>
      <c r="I4" s="31">
        <v>387</v>
      </c>
      <c r="M4" s="8">
        <f t="shared" si="0"/>
        <v>0.40217391304347827</v>
      </c>
      <c r="AF4">
        <v>2023</v>
      </c>
      <c r="AG4">
        <v>2024</v>
      </c>
      <c r="AH4">
        <v>2025</v>
      </c>
      <c r="AI4">
        <v>2026</v>
      </c>
    </row>
    <row r="5" spans="2:37" x14ac:dyDescent="0.35">
      <c r="F5" s="33"/>
      <c r="G5" s="37">
        <v>2015</v>
      </c>
      <c r="H5" s="18" t="s">
        <v>46</v>
      </c>
      <c r="I5" s="31">
        <v>459</v>
      </c>
      <c r="M5" s="8">
        <f t="shared" si="0"/>
        <v>0.18604651162790697</v>
      </c>
      <c r="AE5" t="s">
        <v>46</v>
      </c>
      <c r="AF5">
        <v>663</v>
      </c>
      <c r="AG5" s="3">
        <v>129</v>
      </c>
      <c r="AH5" s="3">
        <v>120.89999999999999</v>
      </c>
      <c r="AI5" s="3">
        <v>90</v>
      </c>
      <c r="AK5" s="8">
        <f>(AI5-AH5)/AH5</f>
        <v>-0.25558312655086846</v>
      </c>
    </row>
    <row r="6" spans="2:37" x14ac:dyDescent="0.35">
      <c r="F6" s="33"/>
      <c r="G6" s="37"/>
      <c r="H6" s="18" t="s">
        <v>47</v>
      </c>
      <c r="I6" s="31">
        <v>435</v>
      </c>
      <c r="M6" s="8">
        <f t="shared" si="0"/>
        <v>-5.2287581699346407E-2</v>
      </c>
      <c r="AE6" t="s">
        <v>47</v>
      </c>
      <c r="AF6">
        <v>753</v>
      </c>
      <c r="AG6" s="3">
        <v>57</v>
      </c>
      <c r="AH6" s="3">
        <v>110.10000000000001</v>
      </c>
      <c r="AI6" s="3">
        <v>60</v>
      </c>
      <c r="AK6" s="8">
        <f>(AI6-AH6)/AH6</f>
        <v>-0.45504087193460496</v>
      </c>
    </row>
    <row r="7" spans="2:37" x14ac:dyDescent="0.35">
      <c r="F7" s="33"/>
      <c r="G7" s="37"/>
      <c r="H7" s="18" t="s">
        <v>48</v>
      </c>
      <c r="I7" s="31">
        <v>396</v>
      </c>
      <c r="M7" s="8">
        <f t="shared" si="0"/>
        <v>-8.9655172413793102E-2</v>
      </c>
      <c r="AE7" t="s">
        <v>48</v>
      </c>
      <c r="AF7">
        <v>441</v>
      </c>
      <c r="AG7" s="3">
        <v>87</v>
      </c>
      <c r="AH7" s="3">
        <v>37.799999999999997</v>
      </c>
      <c r="AI7" s="3">
        <v>64.285714285714278</v>
      </c>
      <c r="AK7" s="8">
        <f>(AI7-AH7)/AH7</f>
        <v>0.70068027210884343</v>
      </c>
    </row>
    <row r="8" spans="2:37" x14ac:dyDescent="0.35">
      <c r="F8" s="33"/>
      <c r="G8" s="37"/>
      <c r="H8" s="18" t="s">
        <v>45</v>
      </c>
      <c r="I8" s="31">
        <v>315</v>
      </c>
      <c r="M8" s="8">
        <f t="shared" si="0"/>
        <v>-0.20454545454545456</v>
      </c>
      <c r="AE8" t="s">
        <v>45</v>
      </c>
      <c r="AF8">
        <v>630</v>
      </c>
      <c r="AG8" s="3">
        <v>237</v>
      </c>
      <c r="AH8" s="3">
        <v>84</v>
      </c>
      <c r="AI8" s="3">
        <v>68.877551020408148</v>
      </c>
      <c r="AK8" s="8">
        <f>(AI8-AH8)/AH8</f>
        <v>-0.1800291545189506</v>
      </c>
    </row>
    <row r="9" spans="2:37" x14ac:dyDescent="0.35">
      <c r="F9" s="33"/>
      <c r="G9" s="37">
        <v>2016</v>
      </c>
      <c r="H9" s="18" t="s">
        <v>46</v>
      </c>
      <c r="I9" s="31">
        <v>294</v>
      </c>
      <c r="M9" s="8">
        <f t="shared" si="0"/>
        <v>-6.6666666666666666E-2</v>
      </c>
      <c r="AF9">
        <f>SUM(AF5:AF8)</f>
        <v>2487</v>
      </c>
      <c r="AG9">
        <f t="shared" ref="AG9:AI9" si="1">SUM(AG5:AG8)</f>
        <v>510</v>
      </c>
      <c r="AH9">
        <f t="shared" si="1"/>
        <v>352.8</v>
      </c>
      <c r="AI9">
        <f t="shared" si="1"/>
        <v>283.16326530612241</v>
      </c>
      <c r="AK9" s="8"/>
    </row>
    <row r="10" spans="2:37" x14ac:dyDescent="0.35">
      <c r="F10" s="33"/>
      <c r="G10" s="37"/>
      <c r="H10" s="18" t="s">
        <v>47</v>
      </c>
      <c r="I10" s="31">
        <v>288</v>
      </c>
      <c r="M10" s="8">
        <f t="shared" si="0"/>
        <v>-2.0408163265306121E-2</v>
      </c>
    </row>
    <row r="11" spans="2:37" x14ac:dyDescent="0.35">
      <c r="F11" s="33"/>
      <c r="G11" s="37"/>
      <c r="H11" s="18" t="s">
        <v>48</v>
      </c>
      <c r="I11" s="31">
        <v>324</v>
      </c>
      <c r="M11" s="8">
        <f t="shared" si="0"/>
        <v>0.125</v>
      </c>
    </row>
    <row r="12" spans="2:37" x14ac:dyDescent="0.35">
      <c r="F12" s="33"/>
      <c r="G12" s="37"/>
      <c r="H12" s="18" t="s">
        <v>45</v>
      </c>
      <c r="I12" s="31">
        <v>342</v>
      </c>
      <c r="M12" s="8">
        <f t="shared" si="0"/>
        <v>5.5555555555555552E-2</v>
      </c>
    </row>
    <row r="13" spans="2:37" x14ac:dyDescent="0.35">
      <c r="F13" s="33"/>
      <c r="G13" s="37">
        <v>2017</v>
      </c>
      <c r="H13" s="18" t="s">
        <v>46</v>
      </c>
      <c r="I13" s="31">
        <v>207</v>
      </c>
      <c r="J13">
        <v>207</v>
      </c>
      <c r="K13">
        <v>207</v>
      </c>
      <c r="M13" s="8">
        <f t="shared" si="0"/>
        <v>-0.39473684210526316</v>
      </c>
    </row>
    <row r="14" spans="2:37" x14ac:dyDescent="0.35">
      <c r="F14" s="33"/>
      <c r="G14" s="37"/>
      <c r="H14" s="18" t="s">
        <v>47</v>
      </c>
      <c r="I14" s="31">
        <v>183</v>
      </c>
      <c r="J14">
        <v>183</v>
      </c>
      <c r="K14">
        <v>183</v>
      </c>
      <c r="M14" s="8">
        <f t="shared" si="0"/>
        <v>-0.11594202898550725</v>
      </c>
    </row>
    <row r="15" spans="2:37" x14ac:dyDescent="0.35">
      <c r="G15" s="37"/>
      <c r="H15" s="18" t="s">
        <v>48</v>
      </c>
      <c r="I15" s="31">
        <v>240</v>
      </c>
      <c r="J15">
        <v>240</v>
      </c>
      <c r="K15">
        <v>240</v>
      </c>
      <c r="M15" s="8">
        <f t="shared" si="0"/>
        <v>0.31147540983606559</v>
      </c>
    </row>
    <row r="16" spans="2:37" x14ac:dyDescent="0.35">
      <c r="G16" s="37"/>
      <c r="H16" s="18" t="s">
        <v>45</v>
      </c>
      <c r="I16" s="31">
        <v>174</v>
      </c>
      <c r="J16">
        <v>174</v>
      </c>
      <c r="K16">
        <v>174</v>
      </c>
      <c r="M16" s="8">
        <f t="shared" si="0"/>
        <v>-0.27500000000000002</v>
      </c>
    </row>
    <row r="17" spans="1:46" x14ac:dyDescent="0.35">
      <c r="G17" s="37">
        <v>2018</v>
      </c>
      <c r="H17" s="18" t="s">
        <v>46</v>
      </c>
      <c r="I17" s="31">
        <v>243</v>
      </c>
      <c r="J17">
        <v>243</v>
      </c>
      <c r="K17">
        <v>243</v>
      </c>
      <c r="M17" s="8">
        <f t="shared" si="0"/>
        <v>0.39655172413793105</v>
      </c>
    </row>
    <row r="18" spans="1:46" x14ac:dyDescent="0.35">
      <c r="G18" s="37"/>
      <c r="H18" s="18" t="s">
        <v>47</v>
      </c>
      <c r="I18" s="31">
        <v>337</v>
      </c>
      <c r="J18">
        <v>337</v>
      </c>
      <c r="K18">
        <v>337</v>
      </c>
      <c r="M18" s="8">
        <f t="shared" si="0"/>
        <v>0.38683127572016462</v>
      </c>
    </row>
    <row r="19" spans="1:46" x14ac:dyDescent="0.35">
      <c r="G19" s="37"/>
      <c r="H19" s="18" t="s">
        <v>48</v>
      </c>
      <c r="I19" s="31">
        <v>256</v>
      </c>
      <c r="J19">
        <v>256</v>
      </c>
      <c r="K19">
        <v>256</v>
      </c>
      <c r="M19" s="8">
        <f t="shared" si="0"/>
        <v>-0.24035608308605341</v>
      </c>
    </row>
    <row r="20" spans="1:46" x14ac:dyDescent="0.35">
      <c r="G20" s="37"/>
      <c r="H20" s="18" t="s">
        <v>45</v>
      </c>
      <c r="I20" s="31">
        <v>230</v>
      </c>
      <c r="J20">
        <v>230</v>
      </c>
      <c r="K20">
        <v>230</v>
      </c>
      <c r="M20" s="8">
        <f t="shared" si="0"/>
        <v>-0.1015625</v>
      </c>
    </row>
    <row r="21" spans="1:46" x14ac:dyDescent="0.35">
      <c r="G21" s="37">
        <v>2019</v>
      </c>
      <c r="H21" s="18" t="s">
        <v>46</v>
      </c>
      <c r="I21" s="31">
        <v>254</v>
      </c>
      <c r="J21">
        <v>254</v>
      </c>
      <c r="K21">
        <v>254</v>
      </c>
      <c r="M21" s="8">
        <f t="shared" si="0"/>
        <v>0.10434782608695652</v>
      </c>
    </row>
    <row r="22" spans="1:46" x14ac:dyDescent="0.35">
      <c r="G22" s="37"/>
      <c r="H22" s="18" t="s">
        <v>47</v>
      </c>
      <c r="I22" s="31">
        <v>355</v>
      </c>
      <c r="J22">
        <v>355</v>
      </c>
      <c r="K22">
        <v>355</v>
      </c>
      <c r="M22" s="8">
        <f t="shared" si="0"/>
        <v>0.39763779527559057</v>
      </c>
    </row>
    <row r="23" spans="1:46" x14ac:dyDescent="0.35">
      <c r="G23" s="37"/>
      <c r="H23" s="18" t="s">
        <v>48</v>
      </c>
      <c r="I23" s="31">
        <v>299</v>
      </c>
      <c r="J23">
        <v>299</v>
      </c>
      <c r="K23">
        <v>299</v>
      </c>
      <c r="M23" s="8">
        <f t="shared" si="0"/>
        <v>-0.15774647887323945</v>
      </c>
    </row>
    <row r="24" spans="1:46" x14ac:dyDescent="0.35">
      <c r="G24" s="37"/>
      <c r="H24" s="18" t="s">
        <v>45</v>
      </c>
      <c r="I24" s="31">
        <v>274</v>
      </c>
      <c r="J24">
        <v>274</v>
      </c>
      <c r="K24">
        <v>274</v>
      </c>
      <c r="M24" s="8">
        <f t="shared" si="0"/>
        <v>-8.3612040133779264E-2</v>
      </c>
    </row>
    <row r="25" spans="1:46" x14ac:dyDescent="0.35">
      <c r="G25" s="37">
        <v>2020</v>
      </c>
      <c r="H25" s="18" t="s">
        <v>46</v>
      </c>
      <c r="I25" s="31">
        <v>274</v>
      </c>
      <c r="J25">
        <v>274</v>
      </c>
      <c r="K25">
        <v>274</v>
      </c>
      <c r="M25" s="8">
        <f t="shared" si="0"/>
        <v>0</v>
      </c>
      <c r="AE25">
        <v>2023</v>
      </c>
      <c r="AI25">
        <v>2024</v>
      </c>
      <c r="AM25">
        <v>2025</v>
      </c>
      <c r="AQ25">
        <v>2026</v>
      </c>
    </row>
    <row r="26" spans="1:46" x14ac:dyDescent="0.35">
      <c r="G26" s="37"/>
      <c r="H26" s="18" t="s">
        <v>47</v>
      </c>
      <c r="I26" s="31">
        <v>205</v>
      </c>
      <c r="J26">
        <v>205</v>
      </c>
      <c r="K26">
        <v>205</v>
      </c>
      <c r="M26" s="8">
        <f t="shared" si="0"/>
        <v>-0.2518248175182482</v>
      </c>
      <c r="AE26" t="s">
        <v>46</v>
      </c>
      <c r="AF26" t="s">
        <v>47</v>
      </c>
      <c r="AG26" t="s">
        <v>48</v>
      </c>
      <c r="AH26" t="s">
        <v>45</v>
      </c>
      <c r="AI26" t="s">
        <v>46</v>
      </c>
      <c r="AJ26" t="s">
        <v>47</v>
      </c>
      <c r="AK26" t="s">
        <v>48</v>
      </c>
      <c r="AL26" t="s">
        <v>45</v>
      </c>
      <c r="AM26" t="s">
        <v>46</v>
      </c>
      <c r="AN26" t="s">
        <v>47</v>
      </c>
      <c r="AO26" t="s">
        <v>48</v>
      </c>
      <c r="AP26" t="s">
        <v>45</v>
      </c>
      <c r="AQ26" t="s">
        <v>46</v>
      </c>
      <c r="AR26" t="s">
        <v>47</v>
      </c>
      <c r="AS26" t="s">
        <v>48</v>
      </c>
      <c r="AT26" t="s">
        <v>45</v>
      </c>
    </row>
    <row r="27" spans="1:46" x14ac:dyDescent="0.35">
      <c r="G27" s="37"/>
      <c r="H27" s="18" t="s">
        <v>48</v>
      </c>
      <c r="I27" s="31">
        <v>225</v>
      </c>
      <c r="J27">
        <v>225</v>
      </c>
      <c r="K27">
        <v>225</v>
      </c>
      <c r="M27" s="8">
        <f t="shared" si="0"/>
        <v>9.7560975609756101E-2</v>
      </c>
      <c r="AE27">
        <v>663</v>
      </c>
      <c r="AF27">
        <v>753</v>
      </c>
      <c r="AG27">
        <v>441</v>
      </c>
      <c r="AH27">
        <v>630</v>
      </c>
      <c r="AI27">
        <v>534</v>
      </c>
      <c r="AJ27">
        <v>666</v>
      </c>
      <c r="AK27">
        <v>591</v>
      </c>
      <c r="AL27">
        <v>423</v>
      </c>
      <c r="AM27">
        <v>441</v>
      </c>
      <c r="AN27">
        <v>393</v>
      </c>
      <c r="AO27">
        <v>282</v>
      </c>
      <c r="AP27">
        <v>519</v>
      </c>
      <c r="AQ27">
        <v>450</v>
      </c>
      <c r="AR27">
        <v>297</v>
      </c>
      <c r="AS27" s="3">
        <v>257.51445086705201</v>
      </c>
      <c r="AT27" s="3">
        <v>223.27842560727052</v>
      </c>
    </row>
    <row r="28" spans="1:46" x14ac:dyDescent="0.35">
      <c r="A28" s="34">
        <v>2020</v>
      </c>
      <c r="B28" t="s">
        <v>76</v>
      </c>
      <c r="G28" s="37"/>
      <c r="H28" s="18" t="s">
        <v>45</v>
      </c>
      <c r="I28" s="31">
        <v>219</v>
      </c>
      <c r="J28">
        <v>219</v>
      </c>
      <c r="K28">
        <v>219</v>
      </c>
      <c r="M28" s="8">
        <f t="shared" si="0"/>
        <v>-2.6666666666666668E-2</v>
      </c>
      <c r="AE28">
        <v>663</v>
      </c>
      <c r="AF28">
        <v>753</v>
      </c>
      <c r="AG28">
        <v>441</v>
      </c>
      <c r="AH28">
        <v>630</v>
      </c>
      <c r="AI28">
        <v>534</v>
      </c>
      <c r="AJ28">
        <v>666</v>
      </c>
      <c r="AK28">
        <v>591</v>
      </c>
      <c r="AL28">
        <v>423</v>
      </c>
      <c r="AM28">
        <v>441</v>
      </c>
      <c r="AN28">
        <v>393</v>
      </c>
      <c r="AO28">
        <v>282</v>
      </c>
      <c r="AP28">
        <v>294</v>
      </c>
      <c r="AQ28">
        <v>297</v>
      </c>
      <c r="AR28">
        <v>162</v>
      </c>
      <c r="AS28" s="3">
        <v>119.11764705882354</v>
      </c>
      <c r="AT28" s="3">
        <v>87.586505190311428</v>
      </c>
    </row>
    <row r="29" spans="1:46" x14ac:dyDescent="0.35">
      <c r="A29" s="34"/>
      <c r="B29" t="s">
        <v>75</v>
      </c>
      <c r="G29" s="37">
        <v>2021</v>
      </c>
      <c r="H29" s="18" t="s">
        <v>46</v>
      </c>
      <c r="I29" s="31">
        <v>212</v>
      </c>
      <c r="J29">
        <v>212</v>
      </c>
      <c r="K29">
        <v>212</v>
      </c>
      <c r="M29" s="8">
        <f t="shared" si="0"/>
        <v>-3.1963470319634701E-2</v>
      </c>
      <c r="AE29">
        <v>663</v>
      </c>
      <c r="AF29">
        <v>753</v>
      </c>
      <c r="AG29">
        <v>441</v>
      </c>
      <c r="AH29">
        <v>630</v>
      </c>
      <c r="AI29">
        <v>534</v>
      </c>
      <c r="AJ29">
        <v>666</v>
      </c>
      <c r="AK29">
        <v>591</v>
      </c>
      <c r="AL29">
        <v>423</v>
      </c>
      <c r="AM29">
        <v>441</v>
      </c>
      <c r="AN29">
        <v>393</v>
      </c>
      <c r="AO29">
        <v>282</v>
      </c>
      <c r="AP29">
        <v>660</v>
      </c>
      <c r="AQ29">
        <v>612</v>
      </c>
      <c r="AR29">
        <v>543</v>
      </c>
      <c r="AS29" s="3">
        <v>358.37999999999994</v>
      </c>
      <c r="AT29" s="3">
        <v>236.53079999999994</v>
      </c>
    </row>
    <row r="30" spans="1:46" x14ac:dyDescent="0.35">
      <c r="A30" s="34"/>
      <c r="B30" t="s">
        <v>72</v>
      </c>
      <c r="G30" s="37"/>
      <c r="H30" s="18" t="s">
        <v>47</v>
      </c>
      <c r="I30" s="31">
        <v>246</v>
      </c>
      <c r="J30">
        <v>246</v>
      </c>
      <c r="K30">
        <v>246</v>
      </c>
      <c r="M30" s="8">
        <f t="shared" si="0"/>
        <v>0.16037735849056603</v>
      </c>
    </row>
    <row r="31" spans="1:46" x14ac:dyDescent="0.35">
      <c r="A31" s="34">
        <v>2021</v>
      </c>
      <c r="B31" t="s">
        <v>70</v>
      </c>
      <c r="G31" s="37"/>
      <c r="H31" s="18" t="s">
        <v>48</v>
      </c>
      <c r="I31" s="31">
        <v>260</v>
      </c>
      <c r="J31">
        <v>260</v>
      </c>
      <c r="K31">
        <v>260</v>
      </c>
      <c r="M31" s="8">
        <f t="shared" si="0"/>
        <v>5.6910569105691054E-2</v>
      </c>
    </row>
    <row r="32" spans="1:46" x14ac:dyDescent="0.35">
      <c r="A32" s="34"/>
      <c r="B32" t="s">
        <v>71</v>
      </c>
      <c r="G32" s="37"/>
      <c r="H32" s="18" t="s">
        <v>45</v>
      </c>
      <c r="I32" s="31">
        <v>217</v>
      </c>
      <c r="J32">
        <v>217</v>
      </c>
      <c r="K32">
        <v>217</v>
      </c>
      <c r="M32" s="8">
        <f t="shared" si="0"/>
        <v>-0.16538461538461538</v>
      </c>
    </row>
    <row r="33" spans="1:33" x14ac:dyDescent="0.35">
      <c r="A33" s="34"/>
      <c r="B33" s="1" t="s">
        <v>69</v>
      </c>
      <c r="C33" s="3">
        <v>36</v>
      </c>
      <c r="D33">
        <v>36</v>
      </c>
      <c r="E33">
        <v>36</v>
      </c>
      <c r="G33" s="37">
        <v>2022</v>
      </c>
      <c r="H33" s="18" t="s">
        <v>46</v>
      </c>
      <c r="I33" s="31">
        <v>241</v>
      </c>
      <c r="J33">
        <v>241</v>
      </c>
      <c r="K33">
        <v>241</v>
      </c>
      <c r="M33" s="8">
        <f t="shared" si="0"/>
        <v>0.11059907834101383</v>
      </c>
    </row>
    <row r="34" spans="1:33" x14ac:dyDescent="0.35">
      <c r="A34" s="34">
        <v>2022</v>
      </c>
      <c r="B34" s="1" t="s">
        <v>70</v>
      </c>
      <c r="C34" s="3">
        <v>21</v>
      </c>
      <c r="D34">
        <v>21</v>
      </c>
      <c r="E34">
        <v>21</v>
      </c>
      <c r="G34" s="37"/>
      <c r="H34" s="18" t="s">
        <v>47</v>
      </c>
      <c r="I34" s="31">
        <v>225</v>
      </c>
      <c r="J34">
        <v>225</v>
      </c>
      <c r="K34">
        <v>225</v>
      </c>
      <c r="M34" s="8">
        <f t="shared" si="0"/>
        <v>-6.6390041493775934E-2</v>
      </c>
    </row>
    <row r="35" spans="1:33" x14ac:dyDescent="0.35">
      <c r="A35" s="34"/>
      <c r="B35" s="1" t="s">
        <v>71</v>
      </c>
      <c r="C35" s="3">
        <v>84</v>
      </c>
      <c r="D35">
        <v>84</v>
      </c>
      <c r="E35">
        <v>84</v>
      </c>
      <c r="G35" s="37"/>
      <c r="H35" s="18" t="s">
        <v>48</v>
      </c>
      <c r="I35" s="31">
        <v>181</v>
      </c>
      <c r="J35">
        <v>181</v>
      </c>
      <c r="K35">
        <v>181</v>
      </c>
      <c r="M35" s="8">
        <f t="shared" si="0"/>
        <v>-0.19555555555555557</v>
      </c>
    </row>
    <row r="36" spans="1:33" x14ac:dyDescent="0.35">
      <c r="A36" s="34"/>
      <c r="B36" s="1" t="s">
        <v>72</v>
      </c>
      <c r="C36" s="3">
        <v>65</v>
      </c>
      <c r="D36">
        <v>65</v>
      </c>
      <c r="E36">
        <v>65</v>
      </c>
      <c r="G36" s="37"/>
      <c r="H36" s="18" t="s">
        <v>45</v>
      </c>
      <c r="I36" s="31">
        <v>132</v>
      </c>
      <c r="J36">
        <v>132</v>
      </c>
      <c r="K36">
        <v>132</v>
      </c>
      <c r="M36" s="8">
        <f t="shared" si="0"/>
        <v>-0.27071823204419887</v>
      </c>
    </row>
    <row r="37" spans="1:33" x14ac:dyDescent="0.35">
      <c r="A37" s="34">
        <v>2023</v>
      </c>
      <c r="B37" s="1" t="s">
        <v>73</v>
      </c>
      <c r="C37" s="3">
        <v>71</v>
      </c>
      <c r="D37">
        <v>71</v>
      </c>
      <c r="E37">
        <v>71</v>
      </c>
      <c r="G37" s="38">
        <v>2023</v>
      </c>
      <c r="H37" s="19" t="s">
        <v>46</v>
      </c>
      <c r="I37" s="31">
        <f>C37*3</f>
        <v>213</v>
      </c>
      <c r="J37">
        <v>213</v>
      </c>
      <c r="K37">
        <v>213</v>
      </c>
      <c r="M37" s="8">
        <f t="shared" si="0"/>
        <v>0.61363636363636365</v>
      </c>
    </row>
    <row r="38" spans="1:33" x14ac:dyDescent="0.35">
      <c r="A38" s="34"/>
      <c r="B38" s="1" t="s">
        <v>74</v>
      </c>
      <c r="C38" s="3">
        <v>92</v>
      </c>
      <c r="D38">
        <v>92</v>
      </c>
      <c r="E38">
        <v>92</v>
      </c>
      <c r="G38" s="38"/>
      <c r="H38" s="19" t="s">
        <v>47</v>
      </c>
      <c r="I38" s="31">
        <f>C38*3</f>
        <v>276</v>
      </c>
      <c r="J38">
        <v>276</v>
      </c>
      <c r="K38">
        <v>276</v>
      </c>
      <c r="M38" s="8">
        <f t="shared" si="0"/>
        <v>0.29577464788732394</v>
      </c>
      <c r="R38">
        <v>2014</v>
      </c>
      <c r="S38" s="20">
        <f>SUM(I1:I4)</f>
        <v>1308</v>
      </c>
      <c r="T38" s="20">
        <v>1308</v>
      </c>
      <c r="U38">
        <v>1308</v>
      </c>
      <c r="W38" s="8"/>
      <c r="Z38" s="21"/>
    </row>
    <row r="39" spans="1:33" x14ac:dyDescent="0.35">
      <c r="A39" s="34"/>
      <c r="B39" s="1" t="s">
        <v>71</v>
      </c>
      <c r="C39" s="3">
        <v>43</v>
      </c>
      <c r="D39">
        <v>43</v>
      </c>
      <c r="E39">
        <v>43</v>
      </c>
      <c r="G39" s="38"/>
      <c r="H39" s="19" t="s">
        <v>48</v>
      </c>
      <c r="I39" s="31">
        <f t="shared" ref="I39:K50" si="2">C39*3</f>
        <v>129</v>
      </c>
      <c r="J39">
        <v>129</v>
      </c>
      <c r="K39">
        <v>129</v>
      </c>
      <c r="M39" s="8">
        <f t="shared" si="0"/>
        <v>-0.53260869565217395</v>
      </c>
      <c r="R39">
        <v>2015</v>
      </c>
      <c r="S39" s="20">
        <f>SUM(I5:I8)</f>
        <v>1605</v>
      </c>
      <c r="T39" s="20">
        <v>1605</v>
      </c>
      <c r="U39">
        <v>1605</v>
      </c>
      <c r="W39" s="8">
        <f>(S39-S38)/S38</f>
        <v>0.22706422018348624</v>
      </c>
      <c r="Z39" s="21"/>
      <c r="AF39" s="27" t="s">
        <v>80</v>
      </c>
      <c r="AG39" s="27" t="s">
        <v>78</v>
      </c>
    </row>
    <row r="40" spans="1:33" x14ac:dyDescent="0.35">
      <c r="A40" s="34"/>
      <c r="B40" s="1" t="s">
        <v>72</v>
      </c>
      <c r="C40" s="3">
        <v>47</v>
      </c>
      <c r="D40">
        <v>47</v>
      </c>
      <c r="E40">
        <v>47</v>
      </c>
      <c r="G40" s="38"/>
      <c r="H40" s="19" t="s">
        <v>45</v>
      </c>
      <c r="I40" s="31">
        <f t="shared" si="2"/>
        <v>141</v>
      </c>
      <c r="J40">
        <v>141</v>
      </c>
      <c r="K40">
        <v>141</v>
      </c>
      <c r="M40" s="8">
        <f t="shared" si="0"/>
        <v>9.3023255813953487E-2</v>
      </c>
      <c r="R40">
        <v>2016</v>
      </c>
      <c r="S40" s="20">
        <f>SUM(I9:I12)</f>
        <v>1248</v>
      </c>
      <c r="T40" s="20">
        <v>1248</v>
      </c>
      <c r="U40">
        <v>1248</v>
      </c>
      <c r="W40" s="8">
        <f t="shared" ref="W40:W49" si="3">(S40-S39)/S39</f>
        <v>-0.22242990654205608</v>
      </c>
      <c r="Z40" s="21"/>
      <c r="AF40" s="28">
        <v>1</v>
      </c>
      <c r="AG40" s="30">
        <v>1136</v>
      </c>
    </row>
    <row r="41" spans="1:33" x14ac:dyDescent="0.35">
      <c r="A41" s="34">
        <v>2024</v>
      </c>
      <c r="B41" s="1" t="s">
        <v>73</v>
      </c>
      <c r="C41" s="3">
        <v>43</v>
      </c>
      <c r="D41">
        <v>43</v>
      </c>
      <c r="E41">
        <v>43</v>
      </c>
      <c r="G41" s="38">
        <v>2024</v>
      </c>
      <c r="H41" s="19" t="s">
        <v>46</v>
      </c>
      <c r="I41" s="31">
        <f t="shared" si="2"/>
        <v>129</v>
      </c>
      <c r="J41">
        <v>129</v>
      </c>
      <c r="K41">
        <v>129</v>
      </c>
      <c r="M41" s="8">
        <f t="shared" si="0"/>
        <v>-8.5106382978723402E-2</v>
      </c>
      <c r="R41">
        <v>2017</v>
      </c>
      <c r="S41" s="20">
        <f>SUM(I13:I16)</f>
        <v>804</v>
      </c>
      <c r="T41" s="20">
        <v>804</v>
      </c>
      <c r="U41">
        <v>804</v>
      </c>
      <c r="W41" s="8">
        <f t="shared" si="3"/>
        <v>-0.35576923076923078</v>
      </c>
      <c r="Z41" s="21"/>
      <c r="AF41" s="28">
        <v>2</v>
      </c>
      <c r="AG41" s="28">
        <v>719</v>
      </c>
    </row>
    <row r="42" spans="1:33" x14ac:dyDescent="0.35">
      <c r="A42" s="34"/>
      <c r="B42" s="1" t="s">
        <v>74</v>
      </c>
      <c r="C42" s="3">
        <v>19</v>
      </c>
      <c r="D42">
        <v>19</v>
      </c>
      <c r="E42">
        <v>19</v>
      </c>
      <c r="G42" s="38"/>
      <c r="H42" s="19" t="s">
        <v>47</v>
      </c>
      <c r="I42" s="31">
        <f t="shared" si="2"/>
        <v>57</v>
      </c>
      <c r="J42">
        <v>57</v>
      </c>
      <c r="K42">
        <v>57</v>
      </c>
      <c r="M42" s="8">
        <f t="shared" si="0"/>
        <v>-0.55813953488372092</v>
      </c>
      <c r="R42">
        <v>2018</v>
      </c>
      <c r="S42" s="20">
        <f>SUM(I17:I20)</f>
        <v>1066</v>
      </c>
      <c r="T42" s="20">
        <v>1066</v>
      </c>
      <c r="U42">
        <v>1066</v>
      </c>
      <c r="W42" s="8">
        <f t="shared" si="3"/>
        <v>0.32587064676616917</v>
      </c>
      <c r="Z42" s="21"/>
      <c r="AF42" s="28">
        <v>3</v>
      </c>
      <c r="AG42" s="28">
        <v>431</v>
      </c>
    </row>
    <row r="43" spans="1:33" x14ac:dyDescent="0.35">
      <c r="A43" s="34"/>
      <c r="B43" s="1" t="s">
        <v>71</v>
      </c>
      <c r="C43" s="3">
        <v>29</v>
      </c>
      <c r="D43">
        <v>29</v>
      </c>
      <c r="E43">
        <v>29</v>
      </c>
      <c r="G43" s="38"/>
      <c r="H43" s="19" t="s">
        <v>48</v>
      </c>
      <c r="I43" s="31">
        <f t="shared" si="2"/>
        <v>87</v>
      </c>
      <c r="J43">
        <v>87</v>
      </c>
      <c r="K43">
        <v>87</v>
      </c>
      <c r="M43" s="8">
        <f t="shared" si="0"/>
        <v>0.52631578947368418</v>
      </c>
      <c r="R43">
        <v>2019</v>
      </c>
      <c r="S43" s="20">
        <f>SUM(I21:I24)</f>
        <v>1182</v>
      </c>
      <c r="T43" s="20">
        <v>1182</v>
      </c>
      <c r="U43">
        <v>1182</v>
      </c>
      <c r="W43" s="8">
        <f t="shared" si="3"/>
        <v>0.10881801125703565</v>
      </c>
      <c r="Z43" s="21"/>
      <c r="AF43" s="28">
        <v>4</v>
      </c>
      <c r="AG43" s="28">
        <v>667</v>
      </c>
    </row>
    <row r="44" spans="1:33" x14ac:dyDescent="0.35">
      <c r="A44" s="34"/>
      <c r="B44" s="1" t="s">
        <v>72</v>
      </c>
      <c r="C44" s="3">
        <v>79</v>
      </c>
      <c r="D44">
        <v>79</v>
      </c>
      <c r="E44">
        <v>79</v>
      </c>
      <c r="G44" s="38"/>
      <c r="H44" s="19" t="s">
        <v>45</v>
      </c>
      <c r="I44" s="31">
        <f t="shared" si="2"/>
        <v>237</v>
      </c>
      <c r="J44">
        <v>237</v>
      </c>
      <c r="K44">
        <v>237</v>
      </c>
      <c r="M44" s="8">
        <f t="shared" si="0"/>
        <v>1.7241379310344827</v>
      </c>
      <c r="R44">
        <v>2020</v>
      </c>
      <c r="S44" s="20">
        <f>SUM(I25:I28)</f>
        <v>923</v>
      </c>
      <c r="T44" s="20">
        <v>923</v>
      </c>
      <c r="U44">
        <v>923</v>
      </c>
      <c r="W44" s="8">
        <f t="shared" si="3"/>
        <v>-0.21912013536379019</v>
      </c>
      <c r="Z44" s="21"/>
      <c r="AF44" s="28">
        <v>5</v>
      </c>
      <c r="AG44" s="28">
        <v>570</v>
      </c>
    </row>
    <row r="45" spans="1:33" x14ac:dyDescent="0.35">
      <c r="A45" s="34">
        <v>2025</v>
      </c>
      <c r="B45" s="1" t="s">
        <v>73</v>
      </c>
      <c r="C45" s="3">
        <v>40.299999999999997</v>
      </c>
      <c r="D45">
        <v>40.299999999999997</v>
      </c>
      <c r="E45">
        <v>40.299999999999997</v>
      </c>
      <c r="G45" s="38">
        <v>2025</v>
      </c>
      <c r="H45" s="19" t="s">
        <v>46</v>
      </c>
      <c r="I45" s="31">
        <f t="shared" si="2"/>
        <v>120.89999999999999</v>
      </c>
      <c r="J45">
        <v>120.89999999999999</v>
      </c>
      <c r="K45">
        <v>120.89999999999999</v>
      </c>
      <c r="M45" s="8">
        <f t="shared" si="0"/>
        <v>-0.48987341772151904</v>
      </c>
      <c r="R45">
        <v>2021</v>
      </c>
      <c r="S45" s="20">
        <f>SUM(I29:I32)</f>
        <v>935</v>
      </c>
      <c r="T45" s="20">
        <v>935</v>
      </c>
      <c r="U45">
        <v>935</v>
      </c>
      <c r="W45" s="8">
        <f t="shared" si="3"/>
        <v>1.3001083423618635E-2</v>
      </c>
      <c r="Z45" s="21"/>
      <c r="AF45" s="28">
        <v>6</v>
      </c>
      <c r="AG45" s="28">
        <v>571</v>
      </c>
    </row>
    <row r="46" spans="1:33" x14ac:dyDescent="0.35">
      <c r="A46" s="34"/>
      <c r="B46" s="1" t="s">
        <v>74</v>
      </c>
      <c r="C46" s="3">
        <v>36.700000000000003</v>
      </c>
      <c r="D46">
        <v>36.700000000000003</v>
      </c>
      <c r="E46">
        <v>36.700000000000003</v>
      </c>
      <c r="G46" s="38"/>
      <c r="H46" s="19" t="s">
        <v>47</v>
      </c>
      <c r="I46" s="31">
        <f t="shared" si="2"/>
        <v>110.10000000000001</v>
      </c>
      <c r="J46">
        <v>110.10000000000001</v>
      </c>
      <c r="K46">
        <v>110.10000000000001</v>
      </c>
      <c r="M46" s="8">
        <f t="shared" si="0"/>
        <v>-8.9330024813895653E-2</v>
      </c>
      <c r="R46">
        <v>2022</v>
      </c>
      <c r="S46" s="20">
        <f>SUM(I33:I36)</f>
        <v>779</v>
      </c>
      <c r="T46" s="20">
        <v>779</v>
      </c>
      <c r="U46" s="3">
        <v>779</v>
      </c>
      <c r="W46" s="8">
        <f t="shared" si="3"/>
        <v>-0.16684491978609625</v>
      </c>
      <c r="Z46" s="21"/>
      <c r="AF46" s="28">
        <v>7</v>
      </c>
      <c r="AG46" s="30">
        <v>1274</v>
      </c>
    </row>
    <row r="47" spans="1:33" x14ac:dyDescent="0.35">
      <c r="A47" s="34"/>
      <c r="B47" s="1" t="s">
        <v>71</v>
      </c>
      <c r="C47" s="3">
        <v>12.6</v>
      </c>
      <c r="D47">
        <v>12.6</v>
      </c>
      <c r="E47">
        <v>12.6</v>
      </c>
      <c r="G47" s="38"/>
      <c r="H47" s="19" t="s">
        <v>48</v>
      </c>
      <c r="I47" s="31">
        <f t="shared" si="2"/>
        <v>37.799999999999997</v>
      </c>
      <c r="J47">
        <v>37.799999999999997</v>
      </c>
      <c r="K47">
        <v>37.799999999999997</v>
      </c>
      <c r="M47" s="8">
        <f t="shared" si="0"/>
        <v>-0.65667574931880113</v>
      </c>
      <c r="R47">
        <v>2023</v>
      </c>
      <c r="S47" s="20">
        <f>SUM(I37:I40)</f>
        <v>759</v>
      </c>
      <c r="T47" s="20">
        <v>759</v>
      </c>
      <c r="U47" s="3">
        <v>759</v>
      </c>
      <c r="W47" s="8">
        <f t="shared" si="3"/>
        <v>-2.5673940949935817E-2</v>
      </c>
      <c r="Z47" s="21"/>
      <c r="AF47" s="28">
        <v>8</v>
      </c>
      <c r="AG47" s="28">
        <v>908</v>
      </c>
    </row>
    <row r="48" spans="1:33" x14ac:dyDescent="0.35">
      <c r="A48" s="34"/>
      <c r="B48" s="12" t="s">
        <v>72</v>
      </c>
      <c r="C48" s="3">
        <v>28</v>
      </c>
      <c r="D48">
        <v>8</v>
      </c>
      <c r="E48">
        <v>52</v>
      </c>
      <c r="G48" s="38"/>
      <c r="H48" s="19" t="s">
        <v>45</v>
      </c>
      <c r="I48" s="31">
        <f t="shared" si="2"/>
        <v>84</v>
      </c>
      <c r="J48" s="3">
        <f>D48*3</f>
        <v>24</v>
      </c>
      <c r="K48" s="3">
        <f t="shared" si="2"/>
        <v>156</v>
      </c>
      <c r="M48" s="8">
        <f t="shared" si="0"/>
        <v>1.2222222222222223</v>
      </c>
      <c r="O48" s="16">
        <f>(I48-K48)/K48</f>
        <v>-0.46153846153846156</v>
      </c>
      <c r="P48" s="24">
        <f>(J48-I48)/I48</f>
        <v>-0.7142857142857143</v>
      </c>
      <c r="R48">
        <v>2024</v>
      </c>
      <c r="S48" s="20">
        <f>SUM(I41:I44)</f>
        <v>510</v>
      </c>
      <c r="T48" s="20">
        <v>510</v>
      </c>
      <c r="U48" s="3">
        <v>510</v>
      </c>
      <c r="W48" s="8">
        <f t="shared" si="3"/>
        <v>-0.32806324110671936</v>
      </c>
      <c r="Z48" s="21"/>
      <c r="AF48" s="28">
        <v>9</v>
      </c>
      <c r="AG48" s="28">
        <v>909</v>
      </c>
    </row>
    <row r="49" spans="1:33" x14ac:dyDescent="0.35">
      <c r="A49" s="34">
        <v>2026</v>
      </c>
      <c r="B49" s="12" t="s">
        <v>73</v>
      </c>
      <c r="C49" s="3">
        <v>30</v>
      </c>
      <c r="D49">
        <v>9</v>
      </c>
      <c r="E49">
        <v>48</v>
      </c>
      <c r="G49" s="35">
        <v>2026</v>
      </c>
      <c r="H49" s="19" t="s">
        <v>46</v>
      </c>
      <c r="I49" s="31">
        <f t="shared" si="2"/>
        <v>90</v>
      </c>
      <c r="J49" s="3">
        <f t="shared" si="2"/>
        <v>27</v>
      </c>
      <c r="K49" s="3">
        <f t="shared" si="2"/>
        <v>144</v>
      </c>
      <c r="M49" s="8">
        <f>(I49-I48)/I48</f>
        <v>7.1428571428571425E-2</v>
      </c>
      <c r="O49" s="16">
        <f>(I49-K49)/K49</f>
        <v>-0.375</v>
      </c>
      <c r="P49" s="24">
        <f t="shared" ref="P49:P50" si="4">(J49-I49)/I49</f>
        <v>-0.7</v>
      </c>
      <c r="R49" s="3">
        <v>2025</v>
      </c>
      <c r="S49" s="20">
        <f>SUM(I45:I48)</f>
        <v>352.8</v>
      </c>
      <c r="T49" s="20">
        <f>SUM(I45:I47)+J48</f>
        <v>292.8</v>
      </c>
      <c r="U49" s="20">
        <f>SUM(I45:I47)+K48</f>
        <v>424.8</v>
      </c>
      <c r="W49" s="8">
        <f t="shared" si="3"/>
        <v>-0.30823529411764705</v>
      </c>
      <c r="Y49" s="16">
        <f>(S49-U49)/U49</f>
        <v>-0.16949152542372881</v>
      </c>
      <c r="Z49" s="24">
        <f>(T49-S49)/S49</f>
        <v>-0.17006802721088435</v>
      </c>
      <c r="AF49" s="28">
        <v>10</v>
      </c>
      <c r="AG49" s="28">
        <v>905</v>
      </c>
    </row>
    <row r="50" spans="1:33" x14ac:dyDescent="0.35">
      <c r="A50" s="34"/>
      <c r="B50" s="12" t="s">
        <v>74</v>
      </c>
      <c r="C50" s="3">
        <v>20</v>
      </c>
      <c r="D50">
        <v>8</v>
      </c>
      <c r="E50">
        <v>26</v>
      </c>
      <c r="G50" s="36"/>
      <c r="H50" s="19" t="s">
        <v>47</v>
      </c>
      <c r="I50" s="31">
        <f>C50*3</f>
        <v>60</v>
      </c>
      <c r="J50" s="3">
        <f t="shared" si="2"/>
        <v>24</v>
      </c>
      <c r="K50" s="3">
        <f>E50*3</f>
        <v>78</v>
      </c>
      <c r="M50" s="8">
        <f>(I50-I49)/I49</f>
        <v>-0.33333333333333331</v>
      </c>
      <c r="O50" s="16">
        <f>(I50-K50)/K50</f>
        <v>-0.23076923076923078</v>
      </c>
      <c r="P50" s="24">
        <f t="shared" si="4"/>
        <v>-0.6</v>
      </c>
      <c r="R50" s="3">
        <v>2026</v>
      </c>
      <c r="S50" s="20">
        <f>SUM(I49:I52)</f>
        <v>283.16326530612241</v>
      </c>
      <c r="T50" s="20">
        <f>SUM(J49:J52)</f>
        <v>75.375</v>
      </c>
      <c r="U50" s="20">
        <f>SUM(K49:K52)</f>
        <v>441.48979591836735</v>
      </c>
      <c r="W50" s="8">
        <f>(S50-S49)/S49</f>
        <v>-0.19738303484659184</v>
      </c>
      <c r="Y50" s="16">
        <f>(S50-U50)/U50</f>
        <v>-0.35861877686867294</v>
      </c>
      <c r="Z50" s="24">
        <f>(T50-S50)/S50</f>
        <v>-0.73381081081081079</v>
      </c>
      <c r="AF50" s="28">
        <v>11</v>
      </c>
      <c r="AG50" s="28">
        <v>911</v>
      </c>
    </row>
    <row r="51" spans="1:33" x14ac:dyDescent="0.35">
      <c r="A51" s="34"/>
      <c r="B51" s="12" t="s">
        <v>71</v>
      </c>
      <c r="C51" s="3">
        <f>I51/3</f>
        <v>21.428571428571427</v>
      </c>
      <c r="D51" s="3">
        <f>J51/3</f>
        <v>5</v>
      </c>
      <c r="E51" s="3">
        <f t="shared" ref="D51:E52" si="5">K51/3</f>
        <v>36.428571428571423</v>
      </c>
      <c r="G51" s="36"/>
      <c r="H51" s="25" t="s">
        <v>48</v>
      </c>
      <c r="I51" s="31">
        <f>I50*(1+M49)</f>
        <v>64.285714285714278</v>
      </c>
      <c r="J51" s="3">
        <f>J50*(1+O49)</f>
        <v>15</v>
      </c>
      <c r="K51" s="3">
        <f>I51*(1-P49)</f>
        <v>109.28571428571426</v>
      </c>
      <c r="M51" s="8">
        <f t="shared" si="0"/>
        <v>7.14285714285713E-2</v>
      </c>
      <c r="W51" s="8"/>
      <c r="Y51" s="16"/>
      <c r="Z51" s="24"/>
      <c r="AF51" s="28">
        <v>12</v>
      </c>
      <c r="AG51" s="28">
        <v>895</v>
      </c>
    </row>
    <row r="52" spans="1:33" x14ac:dyDescent="0.35">
      <c r="A52" s="34"/>
      <c r="B52" s="12" t="s">
        <v>72</v>
      </c>
      <c r="C52" s="3">
        <f>I52/3</f>
        <v>22.959183673469383</v>
      </c>
      <c r="D52" s="3">
        <f t="shared" si="5"/>
        <v>3.125</v>
      </c>
      <c r="E52" s="3">
        <f t="shared" si="5"/>
        <v>36.734693877551017</v>
      </c>
      <c r="G52" s="36"/>
      <c r="H52" s="25" t="s">
        <v>45</v>
      </c>
      <c r="I52" s="31">
        <f>I51*(1+M49)</f>
        <v>68.877551020408148</v>
      </c>
      <c r="J52" s="3">
        <f>J51*(1+O49)</f>
        <v>9.375</v>
      </c>
      <c r="K52" s="3">
        <f>I52*(1-P50)</f>
        <v>110.20408163265304</v>
      </c>
      <c r="M52" s="8">
        <f t="shared" si="0"/>
        <v>7.1428571428571327E-2</v>
      </c>
      <c r="AF52" s="28">
        <v>13</v>
      </c>
      <c r="AG52" s="28">
        <v>776</v>
      </c>
    </row>
    <row r="53" spans="1:33" x14ac:dyDescent="0.35">
      <c r="AF53" s="28">
        <v>14</v>
      </c>
      <c r="AG53" s="28">
        <v>818</v>
      </c>
    </row>
    <row r="54" spans="1:33" x14ac:dyDescent="0.35">
      <c r="AF54" s="28">
        <v>15</v>
      </c>
      <c r="AG54" s="28">
        <v>758</v>
      </c>
    </row>
    <row r="55" spans="1:33" x14ac:dyDescent="0.35">
      <c r="AF55" s="28">
        <v>16</v>
      </c>
      <c r="AG55" s="28">
        <v>822</v>
      </c>
    </row>
    <row r="56" spans="1:33" x14ac:dyDescent="0.35">
      <c r="AF56" s="28">
        <v>17</v>
      </c>
      <c r="AG56" s="28">
        <v>830</v>
      </c>
    </row>
    <row r="57" spans="1:33" x14ac:dyDescent="0.35">
      <c r="AF57" s="28">
        <v>18</v>
      </c>
      <c r="AG57" s="28">
        <v>746</v>
      </c>
    </row>
    <row r="58" spans="1:33" x14ac:dyDescent="0.35">
      <c r="AF58" s="28">
        <v>19</v>
      </c>
      <c r="AG58" s="28">
        <v>757</v>
      </c>
    </row>
    <row r="59" spans="1:33" x14ac:dyDescent="0.35">
      <c r="AG59" s="28">
        <v>742</v>
      </c>
    </row>
    <row r="60" spans="1:33" x14ac:dyDescent="0.35">
      <c r="AG60" s="28">
        <v>727</v>
      </c>
    </row>
    <row r="67" spans="6:34" x14ac:dyDescent="0.35">
      <c r="AG67" s="27" t="s">
        <v>80</v>
      </c>
      <c r="AH67" s="27" t="s">
        <v>78</v>
      </c>
    </row>
    <row r="68" spans="6:34" x14ac:dyDescent="0.35">
      <c r="AG68" s="28">
        <v>1</v>
      </c>
      <c r="AH68" s="28">
        <v>17</v>
      </c>
    </row>
    <row r="69" spans="6:34" x14ac:dyDescent="0.35">
      <c r="AG69" s="28">
        <v>2</v>
      </c>
      <c r="AH69" s="28">
        <v>17</v>
      </c>
    </row>
    <row r="70" spans="6:34" x14ac:dyDescent="0.35">
      <c r="AG70" s="28">
        <v>3</v>
      </c>
      <c r="AH70" s="28">
        <v>15</v>
      </c>
    </row>
    <row r="71" spans="6:34" x14ac:dyDescent="0.35">
      <c r="AG71" s="28">
        <v>4</v>
      </c>
      <c r="AH71" s="28">
        <v>16</v>
      </c>
    </row>
    <row r="72" spans="6:34" x14ac:dyDescent="0.35">
      <c r="AG72" s="28">
        <v>5</v>
      </c>
      <c r="AH72" s="28">
        <v>16</v>
      </c>
    </row>
    <row r="73" spans="6:34" x14ac:dyDescent="0.35">
      <c r="AG73" s="28">
        <v>6</v>
      </c>
      <c r="AH73" s="28">
        <v>17</v>
      </c>
    </row>
    <row r="74" spans="6:34" x14ac:dyDescent="0.35">
      <c r="AG74" s="28">
        <v>7</v>
      </c>
      <c r="AH74" s="28">
        <v>18</v>
      </c>
    </row>
    <row r="75" spans="6:34" x14ac:dyDescent="0.35">
      <c r="AG75" s="28">
        <v>8</v>
      </c>
      <c r="AH75" s="28">
        <v>19</v>
      </c>
    </row>
    <row r="76" spans="6:34" x14ac:dyDescent="0.35">
      <c r="F76" s="22"/>
      <c r="G76" s="3"/>
      <c r="AG76" s="28">
        <v>9</v>
      </c>
      <c r="AH76" s="28">
        <v>19</v>
      </c>
    </row>
    <row r="77" spans="6:34" x14ac:dyDescent="0.35">
      <c r="F77" s="22"/>
      <c r="G77" s="3"/>
      <c r="AG77" s="28">
        <v>10</v>
      </c>
      <c r="AH77" s="28">
        <v>23</v>
      </c>
    </row>
    <row r="78" spans="6:34" x14ac:dyDescent="0.35">
      <c r="F78" s="22"/>
      <c r="G78" s="3"/>
      <c r="AG78" s="28">
        <v>11</v>
      </c>
      <c r="AH78" s="28">
        <v>26</v>
      </c>
    </row>
    <row r="79" spans="6:34" x14ac:dyDescent="0.35">
      <c r="F79" s="22"/>
      <c r="G79" s="3"/>
      <c r="AG79" s="28">
        <v>12</v>
      </c>
      <c r="AH79" s="28">
        <v>26</v>
      </c>
    </row>
    <row r="80" spans="6:34" x14ac:dyDescent="0.35">
      <c r="F80" s="22"/>
      <c r="G80" s="3"/>
      <c r="AG80" s="28">
        <v>13</v>
      </c>
      <c r="AH80" s="28">
        <v>25</v>
      </c>
    </row>
    <row r="81" spans="5:34" x14ac:dyDescent="0.35">
      <c r="F81" s="22"/>
      <c r="G81" s="3"/>
      <c r="AG81" s="28">
        <v>14</v>
      </c>
      <c r="AH81" s="28">
        <v>21</v>
      </c>
    </row>
    <row r="82" spans="5:34" x14ac:dyDescent="0.35">
      <c r="F82" s="22"/>
      <c r="G82" s="3"/>
      <c r="AG82" s="28">
        <v>15</v>
      </c>
      <c r="AH82" s="28">
        <v>20</v>
      </c>
    </row>
    <row r="83" spans="5:34" x14ac:dyDescent="0.35">
      <c r="F83" s="22"/>
      <c r="G83" s="3"/>
      <c r="AG83" s="28">
        <v>16</v>
      </c>
      <c r="AH83" s="28">
        <v>20</v>
      </c>
    </row>
    <row r="84" spans="5:34" x14ac:dyDescent="0.35">
      <c r="F84" s="22"/>
      <c r="G84" s="3"/>
      <c r="AG84" s="28">
        <v>17</v>
      </c>
      <c r="AH84" s="28">
        <v>23</v>
      </c>
    </row>
    <row r="85" spans="5:34" x14ac:dyDescent="0.35">
      <c r="F85" s="22"/>
      <c r="G85" s="3"/>
      <c r="AG85" s="28">
        <v>18</v>
      </c>
      <c r="AH85" s="28">
        <v>22</v>
      </c>
    </row>
    <row r="86" spans="5:34" x14ac:dyDescent="0.35">
      <c r="F86" s="22"/>
      <c r="G86" s="3"/>
      <c r="AG86" s="28">
        <v>19</v>
      </c>
      <c r="AH86" s="28">
        <v>21</v>
      </c>
    </row>
    <row r="87" spans="5:34" x14ac:dyDescent="0.35">
      <c r="F87" s="23"/>
      <c r="G87" s="3"/>
      <c r="AG87" s="28">
        <v>20</v>
      </c>
      <c r="AH87" s="28">
        <v>20</v>
      </c>
    </row>
    <row r="88" spans="5:34" x14ac:dyDescent="0.35">
      <c r="E88" s="34"/>
      <c r="F88" s="23"/>
      <c r="G88" s="3"/>
      <c r="AH88" s="28">
        <v>20</v>
      </c>
    </row>
    <row r="89" spans="5:34" x14ac:dyDescent="0.35">
      <c r="E89" s="34"/>
      <c r="F89" s="23"/>
      <c r="G89" s="3"/>
      <c r="AH89" s="28">
        <v>20</v>
      </c>
    </row>
  </sheetData>
  <mergeCells count="24">
    <mergeCell ref="G1:G4"/>
    <mergeCell ref="F3:F6"/>
    <mergeCell ref="G5:G8"/>
    <mergeCell ref="F7:F10"/>
    <mergeCell ref="G9:G12"/>
    <mergeCell ref="F11:F14"/>
    <mergeCell ref="G13:G16"/>
    <mergeCell ref="G17:G20"/>
    <mergeCell ref="G21:G24"/>
    <mergeCell ref="G25:G28"/>
    <mergeCell ref="A28:A30"/>
    <mergeCell ref="G29:G32"/>
    <mergeCell ref="A31:A33"/>
    <mergeCell ref="G33:G36"/>
    <mergeCell ref="A34:A36"/>
    <mergeCell ref="A49:A52"/>
    <mergeCell ref="G49:G52"/>
    <mergeCell ref="E88:E89"/>
    <mergeCell ref="A37:A40"/>
    <mergeCell ref="G37:G40"/>
    <mergeCell ref="A41:A44"/>
    <mergeCell ref="G41:G44"/>
    <mergeCell ref="A45:A48"/>
    <mergeCell ref="G45:G4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E4B9-FC4D-4878-BA2E-9E004E8C7556}">
  <sheetPr codeName="Hoja4"/>
  <dimension ref="A1:AQ74"/>
  <sheetViews>
    <sheetView topLeftCell="A10" zoomScale="40" zoomScaleNormal="40" workbookViewId="0">
      <selection activeCell="F25" sqref="F25"/>
    </sheetView>
  </sheetViews>
  <sheetFormatPr baseColWidth="10" defaultRowHeight="14.5" x14ac:dyDescent="0.35"/>
  <cols>
    <col min="1" max="1" width="7.08984375" bestFit="1" customWidth="1"/>
    <col min="2" max="2" width="20.26953125" customWidth="1"/>
    <col min="3" max="3" width="11.1796875" customWidth="1"/>
    <col min="4" max="4" width="10.90625" customWidth="1"/>
    <col min="5" max="7" width="20.7265625" customWidth="1"/>
    <col min="8" max="13" width="11.1796875" customWidth="1"/>
    <col min="14" max="14" width="24.453125" customWidth="1"/>
    <col min="15" max="19" width="11" customWidth="1"/>
    <col min="20" max="20" width="11.26953125" customWidth="1"/>
    <col min="21" max="43" width="10.90625" customWidth="1"/>
  </cols>
  <sheetData>
    <row r="1" spans="1:43" x14ac:dyDescent="0.35">
      <c r="A1" t="s">
        <v>1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3</v>
      </c>
      <c r="O1" t="s">
        <v>4</v>
      </c>
      <c r="P1" t="s">
        <v>5</v>
      </c>
      <c r="Q1" t="s">
        <v>6</v>
      </c>
      <c r="R1" t="s">
        <v>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13</v>
      </c>
      <c r="Y1" t="s">
        <v>14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31</v>
      </c>
      <c r="AI1" t="s">
        <v>30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</row>
    <row r="2" spans="1:43" x14ac:dyDescent="0.35">
      <c r="A2" s="1">
        <v>44531</v>
      </c>
      <c r="B2" s="3">
        <v>36</v>
      </c>
      <c r="C2" s="3">
        <v>17</v>
      </c>
      <c r="D2" s="3">
        <v>571</v>
      </c>
      <c r="E2" s="2">
        <f>B2/C2</f>
        <v>2.1176470588235294</v>
      </c>
      <c r="F2" s="9">
        <v>2812127</v>
      </c>
      <c r="G2" s="9">
        <v>22597</v>
      </c>
      <c r="H2" s="4">
        <v>252670</v>
      </c>
      <c r="I2" s="4">
        <v>118486</v>
      </c>
      <c r="J2" s="4">
        <v>83002</v>
      </c>
      <c r="K2" s="4">
        <v>33964</v>
      </c>
      <c r="L2" s="4">
        <v>9063</v>
      </c>
      <c r="M2" s="4">
        <v>8155</v>
      </c>
      <c r="N2" s="5">
        <v>9889</v>
      </c>
      <c r="O2" s="5">
        <v>4369</v>
      </c>
      <c r="P2" s="5">
        <v>3279</v>
      </c>
      <c r="Q2" s="5">
        <v>1104</v>
      </c>
      <c r="R2" s="5">
        <v>704</v>
      </c>
      <c r="S2" s="5">
        <v>433</v>
      </c>
      <c r="T2" s="4">
        <v>197805</v>
      </c>
      <c r="U2" s="4">
        <v>96497</v>
      </c>
      <c r="V2" s="4">
        <v>67192</v>
      </c>
      <c r="W2" s="4">
        <v>21914</v>
      </c>
      <c r="X2" s="4">
        <v>7343</v>
      </c>
      <c r="Y2" s="4">
        <v>4859</v>
      </c>
      <c r="Z2" s="8">
        <v>0.6452</v>
      </c>
      <c r="AA2" s="8">
        <v>0.71250000000000002</v>
      </c>
      <c r="AB2" s="8">
        <v>0.66099999999999992</v>
      </c>
      <c r="AC2" s="8">
        <v>0.64029999999999998</v>
      </c>
      <c r="AD2" s="8">
        <v>0.33649999999999997</v>
      </c>
      <c r="AE2" s="8">
        <v>0.36200000000000004</v>
      </c>
      <c r="AF2">
        <v>2.34</v>
      </c>
      <c r="AG2">
        <v>2.89</v>
      </c>
      <c r="AH2">
        <v>2.04</v>
      </c>
      <c r="AI2">
        <v>1.59</v>
      </c>
      <c r="AJ2">
        <v>1.65</v>
      </c>
      <c r="AK2">
        <v>1.33</v>
      </c>
      <c r="AL2">
        <v>2.56</v>
      </c>
      <c r="AM2">
        <v>3.55</v>
      </c>
      <c r="AN2">
        <v>2.52</v>
      </c>
      <c r="AO2">
        <v>2.46</v>
      </c>
      <c r="AP2">
        <v>2.04</v>
      </c>
      <c r="AQ2">
        <v>2.23</v>
      </c>
    </row>
    <row r="3" spans="1:43" x14ac:dyDescent="0.35">
      <c r="A3" s="1">
        <v>44621</v>
      </c>
      <c r="B3" s="3">
        <v>21</v>
      </c>
      <c r="C3" s="3">
        <v>18</v>
      </c>
      <c r="D3" s="3">
        <v>908</v>
      </c>
      <c r="E3" s="2">
        <f t="shared" ref="E3:E16" si="0">B3/C3</f>
        <v>1.1666666666666667</v>
      </c>
      <c r="F3" s="9">
        <v>2518970</v>
      </c>
      <c r="G3" s="9">
        <v>21057</v>
      </c>
      <c r="H3" s="4">
        <v>259592</v>
      </c>
      <c r="I3" s="4">
        <v>119188</v>
      </c>
      <c r="J3" s="4">
        <v>89483</v>
      </c>
      <c r="K3" s="4">
        <v>34546</v>
      </c>
      <c r="L3" s="4">
        <v>10137</v>
      </c>
      <c r="M3" s="4">
        <v>6238</v>
      </c>
      <c r="N3" s="5">
        <v>9859</v>
      </c>
      <c r="O3" s="5">
        <v>4369</v>
      </c>
      <c r="P3" s="5">
        <v>3249</v>
      </c>
      <c r="Q3" s="5">
        <v>1108</v>
      </c>
      <c r="R3" s="5">
        <v>703</v>
      </c>
      <c r="S3" s="5">
        <v>430</v>
      </c>
      <c r="T3" s="4">
        <v>202450</v>
      </c>
      <c r="U3" s="4">
        <v>102314</v>
      </c>
      <c r="V3" s="4">
        <v>68980</v>
      </c>
      <c r="W3" s="4">
        <v>20676</v>
      </c>
      <c r="X3" s="4">
        <v>6979</v>
      </c>
      <c r="Y3" s="4">
        <v>3501</v>
      </c>
      <c r="Z3" s="8">
        <v>0.6623</v>
      </c>
      <c r="AA3" s="8">
        <v>0.75540000000000007</v>
      </c>
      <c r="AB3" s="8">
        <v>0.68489999999999995</v>
      </c>
      <c r="AC3" s="8">
        <v>0.60199999999999998</v>
      </c>
      <c r="AD3" s="8">
        <v>0.32020000000000004</v>
      </c>
      <c r="AE3" s="8">
        <v>0.2621</v>
      </c>
      <c r="AF3">
        <v>2.46</v>
      </c>
      <c r="AG3">
        <v>3.07</v>
      </c>
      <c r="AH3">
        <v>2.09</v>
      </c>
      <c r="AI3">
        <v>1.79</v>
      </c>
      <c r="AJ3">
        <v>1.62</v>
      </c>
      <c r="AK3">
        <v>1.29</v>
      </c>
      <c r="AL3">
        <v>2.79</v>
      </c>
      <c r="AM3">
        <v>3.58</v>
      </c>
      <c r="AN3">
        <v>2.72</v>
      </c>
      <c r="AO3">
        <v>3</v>
      </c>
      <c r="AP3">
        <v>2.35</v>
      </c>
      <c r="AQ3">
        <v>2.2999999999999998</v>
      </c>
    </row>
    <row r="4" spans="1:43" x14ac:dyDescent="0.35">
      <c r="A4" s="1">
        <v>44774</v>
      </c>
      <c r="B4" s="3">
        <v>84</v>
      </c>
      <c r="C4" s="3">
        <v>19</v>
      </c>
      <c r="D4" s="3">
        <v>1274</v>
      </c>
      <c r="E4" s="2">
        <f t="shared" si="0"/>
        <v>4.4210526315789478</v>
      </c>
      <c r="F4" s="9">
        <v>2394729</v>
      </c>
      <c r="G4" s="9">
        <v>22065</v>
      </c>
      <c r="H4" s="4">
        <v>278508</v>
      </c>
      <c r="I4" s="4">
        <v>128938</v>
      </c>
      <c r="J4" s="4">
        <v>92124</v>
      </c>
      <c r="K4" s="4">
        <v>36937</v>
      </c>
      <c r="L4" s="4">
        <v>16991</v>
      </c>
      <c r="M4" s="4">
        <v>3518</v>
      </c>
      <c r="N4" s="5">
        <v>9982</v>
      </c>
      <c r="O4" s="5">
        <v>4498</v>
      </c>
      <c r="P4" s="5">
        <v>3240</v>
      </c>
      <c r="Q4" s="5">
        <v>1108</v>
      </c>
      <c r="R4" s="5">
        <v>703</v>
      </c>
      <c r="S4" s="5">
        <v>433</v>
      </c>
      <c r="T4" s="4">
        <v>225927</v>
      </c>
      <c r="U4" s="4">
        <v>110415</v>
      </c>
      <c r="V4" s="4">
        <v>79933</v>
      </c>
      <c r="W4" s="4">
        <v>23935</v>
      </c>
      <c r="X4" s="4">
        <v>9723</v>
      </c>
      <c r="Y4" s="4">
        <v>1921</v>
      </c>
      <c r="Z4" s="8">
        <v>0.73010000000000008</v>
      </c>
      <c r="AA4" s="8">
        <v>0.79180000000000006</v>
      </c>
      <c r="AB4" s="8">
        <v>0.79590000000000005</v>
      </c>
      <c r="AC4" s="8">
        <v>0.69680000000000009</v>
      </c>
      <c r="AD4" s="8">
        <v>0.44619999999999999</v>
      </c>
      <c r="AE4" s="8">
        <v>0.1431</v>
      </c>
      <c r="AF4">
        <v>2.19</v>
      </c>
      <c r="AG4">
        <v>2.4500000000000002</v>
      </c>
      <c r="AH4">
        <v>2.27</v>
      </c>
      <c r="AI4">
        <v>1.55</v>
      </c>
      <c r="AJ4">
        <v>1.31</v>
      </c>
      <c r="AK4">
        <v>1.26</v>
      </c>
      <c r="AL4">
        <v>2.4960000000000004</v>
      </c>
      <c r="AM4">
        <v>2.86</v>
      </c>
      <c r="AN4">
        <v>2.62</v>
      </c>
      <c r="AO4">
        <v>2.39</v>
      </c>
      <c r="AP4">
        <v>2.2999999999999998</v>
      </c>
      <c r="AQ4">
        <v>2.31</v>
      </c>
    </row>
    <row r="5" spans="1:43" x14ac:dyDescent="0.35">
      <c r="A5" s="1">
        <v>44866</v>
      </c>
      <c r="B5" s="3">
        <v>65</v>
      </c>
      <c r="C5" s="3">
        <v>19</v>
      </c>
      <c r="D5" s="3">
        <v>1078</v>
      </c>
      <c r="E5" s="2">
        <f t="shared" si="0"/>
        <v>3.4210526315789473</v>
      </c>
      <c r="F5" s="9">
        <v>2319731</v>
      </c>
      <c r="G5" s="9">
        <v>20439</v>
      </c>
      <c r="H5" s="4">
        <v>215150</v>
      </c>
      <c r="I5" s="4">
        <v>105553</v>
      </c>
      <c r="J5" s="4">
        <v>74605</v>
      </c>
      <c r="K5" s="4">
        <v>26000</v>
      </c>
      <c r="L5" s="4">
        <v>8992</v>
      </c>
      <c r="M5" s="4">
        <v>0</v>
      </c>
      <c r="N5" s="5">
        <v>9562</v>
      </c>
      <c r="O5" s="5">
        <v>4510</v>
      </c>
      <c r="P5" s="5">
        <v>3240</v>
      </c>
      <c r="Q5" s="5">
        <v>1108</v>
      </c>
      <c r="R5" s="5">
        <v>704</v>
      </c>
      <c r="S5" s="5">
        <v>0</v>
      </c>
      <c r="T5" s="4">
        <v>205056</v>
      </c>
      <c r="U5" s="4">
        <v>104454</v>
      </c>
      <c r="V5" s="4">
        <v>72631</v>
      </c>
      <c r="W5" s="4">
        <v>20824</v>
      </c>
      <c r="X5" s="4">
        <v>7147</v>
      </c>
      <c r="Y5" s="4">
        <v>0</v>
      </c>
      <c r="Z5" s="8">
        <v>0.71479999999999999</v>
      </c>
      <c r="AA5" s="8">
        <v>0.7720999999999999</v>
      </c>
      <c r="AB5" s="8">
        <v>0.74730000000000008</v>
      </c>
      <c r="AC5" s="8">
        <v>0.62649999999999995</v>
      </c>
      <c r="AD5" s="8">
        <v>0.33840000000000003</v>
      </c>
      <c r="AE5" s="8">
        <v>0</v>
      </c>
      <c r="AF5">
        <v>2.3199999999999998</v>
      </c>
      <c r="AG5">
        <v>2.42</v>
      </c>
      <c r="AH5">
        <v>2.4</v>
      </c>
      <c r="AI5">
        <v>1.9</v>
      </c>
      <c r="AJ5">
        <v>1.61</v>
      </c>
      <c r="AL5">
        <v>1.8620000000000001</v>
      </c>
      <c r="AM5">
        <v>2.44</v>
      </c>
      <c r="AN5">
        <v>2.4700000000000002</v>
      </c>
      <c r="AO5">
        <v>2.37</v>
      </c>
      <c r="AP5">
        <v>2.0299999999999998</v>
      </c>
      <c r="AQ5">
        <v>0</v>
      </c>
    </row>
    <row r="6" spans="1:43" x14ac:dyDescent="0.35">
      <c r="A6" s="1">
        <v>44958</v>
      </c>
      <c r="B6" s="3">
        <v>71</v>
      </c>
      <c r="C6" s="3">
        <v>23</v>
      </c>
      <c r="D6" s="3">
        <v>920</v>
      </c>
      <c r="E6" s="2">
        <f t="shared" si="0"/>
        <v>3.0869565217391304</v>
      </c>
      <c r="F6" s="9">
        <v>2705412</v>
      </c>
      <c r="G6" s="9">
        <v>21506</v>
      </c>
      <c r="H6" s="4">
        <v>206714</v>
      </c>
      <c r="I6" s="4">
        <v>105312</v>
      </c>
      <c r="J6" s="4">
        <v>61948</v>
      </c>
      <c r="K6" s="4">
        <v>28653</v>
      </c>
      <c r="L6" s="4">
        <v>7922</v>
      </c>
      <c r="M6" s="4">
        <v>2879</v>
      </c>
      <c r="N6" s="5">
        <v>9995</v>
      </c>
      <c r="O6" s="5">
        <v>4510</v>
      </c>
      <c r="P6" s="5">
        <v>3240</v>
      </c>
      <c r="Q6" s="5">
        <v>1108</v>
      </c>
      <c r="R6" s="5">
        <v>704</v>
      </c>
      <c r="S6" s="5">
        <v>433</v>
      </c>
      <c r="T6" s="4">
        <v>178116</v>
      </c>
      <c r="U6" s="4">
        <v>93593</v>
      </c>
      <c r="V6" s="4">
        <v>57369</v>
      </c>
      <c r="W6" s="4">
        <v>19519</v>
      </c>
      <c r="X6" s="4">
        <v>6069</v>
      </c>
      <c r="Y6" s="4">
        <v>1566</v>
      </c>
      <c r="Z6" s="8">
        <v>0.63639999999999997</v>
      </c>
      <c r="AA6" s="8">
        <v>0.74120000000000008</v>
      </c>
      <c r="AB6" s="8">
        <v>0.63240000000000007</v>
      </c>
      <c r="AC6" s="8">
        <v>0.62909999999999999</v>
      </c>
      <c r="AD6" s="8">
        <v>0.30790000000000001</v>
      </c>
      <c r="AE6" s="8">
        <v>0.12920000000000001</v>
      </c>
      <c r="AF6">
        <v>2.31</v>
      </c>
      <c r="AG6">
        <v>2.58</v>
      </c>
      <c r="AH6">
        <v>2.31</v>
      </c>
      <c r="AI6">
        <v>1.63</v>
      </c>
      <c r="AJ6">
        <v>1.5</v>
      </c>
      <c r="AK6">
        <v>1.25</v>
      </c>
      <c r="AL6">
        <v>2.4079999999999999</v>
      </c>
      <c r="AM6">
        <v>2.91</v>
      </c>
      <c r="AN6">
        <v>2.4900000000000002</v>
      </c>
      <c r="AO6">
        <v>2.4</v>
      </c>
      <c r="AP6">
        <v>1.95</v>
      </c>
      <c r="AQ6">
        <v>2.29</v>
      </c>
    </row>
    <row r="7" spans="1:43" x14ac:dyDescent="0.35">
      <c r="A7" s="1">
        <v>45047</v>
      </c>
      <c r="B7" s="3">
        <v>92</v>
      </c>
      <c r="C7" s="3">
        <v>26</v>
      </c>
      <c r="D7" s="3">
        <v>905</v>
      </c>
      <c r="E7" s="2">
        <f t="shared" si="0"/>
        <v>3.5384615384615383</v>
      </c>
      <c r="F7" s="9">
        <v>3477620</v>
      </c>
      <c r="G7" s="9">
        <v>24882</v>
      </c>
      <c r="H7" s="4">
        <v>241114</v>
      </c>
      <c r="I7" s="4">
        <v>116854</v>
      </c>
      <c r="J7" s="4">
        <v>76293</v>
      </c>
      <c r="K7" s="4">
        <v>35108</v>
      </c>
      <c r="L7" s="4">
        <v>8998</v>
      </c>
      <c r="M7" s="4">
        <v>3861</v>
      </c>
      <c r="N7" s="5">
        <v>9995</v>
      </c>
      <c r="O7" s="5">
        <v>4510</v>
      </c>
      <c r="P7" s="5">
        <v>3240</v>
      </c>
      <c r="Q7" s="5">
        <v>1108</v>
      </c>
      <c r="R7" s="5">
        <v>704</v>
      </c>
      <c r="S7" s="5">
        <v>433</v>
      </c>
      <c r="T7" s="4">
        <v>207839</v>
      </c>
      <c r="U7" s="4">
        <v>107424</v>
      </c>
      <c r="V7" s="4">
        <v>68077</v>
      </c>
      <c r="W7" s="4">
        <v>23281</v>
      </c>
      <c r="X7" s="4">
        <v>6748</v>
      </c>
      <c r="Y7" s="4">
        <v>2309</v>
      </c>
      <c r="Z7" s="8">
        <v>0.67069999999999996</v>
      </c>
      <c r="AA7" s="8">
        <v>0.76840000000000008</v>
      </c>
      <c r="AB7" s="8">
        <v>0.67779999999999996</v>
      </c>
      <c r="AC7" s="8">
        <v>0.67779999999999996</v>
      </c>
      <c r="AD7" s="8">
        <v>0.30920000000000003</v>
      </c>
      <c r="AE7" s="8">
        <v>0.17199999999999999</v>
      </c>
      <c r="AF7">
        <v>2.2799999999999998</v>
      </c>
      <c r="AG7">
        <v>2.65</v>
      </c>
      <c r="AH7">
        <v>2.19</v>
      </c>
      <c r="AI7">
        <v>1.6</v>
      </c>
      <c r="AJ7">
        <v>1.44</v>
      </c>
      <c r="AK7">
        <v>1.17</v>
      </c>
      <c r="AL7">
        <v>2.3280000000000003</v>
      </c>
      <c r="AM7">
        <v>2.88</v>
      </c>
      <c r="AN7">
        <v>2.46</v>
      </c>
      <c r="AO7">
        <v>2.42</v>
      </c>
      <c r="AP7">
        <v>1.92</v>
      </c>
      <c r="AQ7">
        <v>1.96</v>
      </c>
    </row>
    <row r="8" spans="1:43" x14ac:dyDescent="0.35">
      <c r="A8" s="1">
        <v>45139</v>
      </c>
      <c r="B8" s="3">
        <v>43</v>
      </c>
      <c r="C8" s="3">
        <v>26</v>
      </c>
      <c r="D8" s="3">
        <v>911</v>
      </c>
      <c r="E8" s="2">
        <f t="shared" si="0"/>
        <v>1.6538461538461537</v>
      </c>
      <c r="F8" s="9">
        <v>3602268</v>
      </c>
      <c r="G8" s="9">
        <v>25067</v>
      </c>
      <c r="H8" s="4">
        <v>247014</v>
      </c>
      <c r="I8" s="4">
        <v>106283</v>
      </c>
      <c r="J8" s="4">
        <v>92384</v>
      </c>
      <c r="K8" s="4">
        <v>33655</v>
      </c>
      <c r="L8" s="4">
        <v>7343</v>
      </c>
      <c r="M8" s="4">
        <v>7349</v>
      </c>
      <c r="N8" s="5">
        <v>10139</v>
      </c>
      <c r="O8" s="5">
        <v>4510</v>
      </c>
      <c r="P8" s="5">
        <v>3240</v>
      </c>
      <c r="Q8" s="5">
        <v>1252</v>
      </c>
      <c r="R8" s="5">
        <v>704</v>
      </c>
      <c r="S8" s="5">
        <v>433</v>
      </c>
      <c r="T8" s="4">
        <v>230418</v>
      </c>
      <c r="U8" s="4">
        <v>117382</v>
      </c>
      <c r="V8" s="4">
        <v>79743</v>
      </c>
      <c r="W8" s="4">
        <v>23258</v>
      </c>
      <c r="X8" s="4">
        <v>6042</v>
      </c>
      <c r="Y8" s="4">
        <v>3993</v>
      </c>
      <c r="Z8" s="8">
        <v>0.73309999999999997</v>
      </c>
      <c r="AA8" s="8">
        <v>0.8395999999999999</v>
      </c>
      <c r="AB8" s="8">
        <v>0.79400000000000004</v>
      </c>
      <c r="AC8" s="8">
        <v>0.59920000000000007</v>
      </c>
      <c r="AD8" s="8">
        <v>0.27690000000000003</v>
      </c>
      <c r="AE8" s="8">
        <v>0.29749999999999999</v>
      </c>
      <c r="AF8">
        <v>2.61</v>
      </c>
      <c r="AG8">
        <v>3.4</v>
      </c>
      <c r="AH8">
        <v>2.25</v>
      </c>
      <c r="AI8">
        <v>1.7</v>
      </c>
      <c r="AJ8">
        <v>1.39</v>
      </c>
      <c r="AK8">
        <v>1.27</v>
      </c>
      <c r="AL8">
        <v>2.4319999999999999</v>
      </c>
      <c r="AM8">
        <v>3.08</v>
      </c>
      <c r="AN8">
        <v>2.6</v>
      </c>
      <c r="AO8">
        <v>2.46</v>
      </c>
      <c r="AP8">
        <v>1.69</v>
      </c>
      <c r="AQ8">
        <v>2.33</v>
      </c>
    </row>
    <row r="9" spans="1:43" x14ac:dyDescent="0.35">
      <c r="A9" s="1">
        <v>45231</v>
      </c>
      <c r="B9" s="3">
        <v>47</v>
      </c>
      <c r="C9" s="3">
        <v>25</v>
      </c>
      <c r="D9" s="3">
        <v>895</v>
      </c>
      <c r="E9" s="2">
        <f t="shared" si="0"/>
        <v>1.88</v>
      </c>
      <c r="F9" s="9">
        <v>3446037</v>
      </c>
      <c r="G9" s="9">
        <v>26320</v>
      </c>
      <c r="H9" s="4">
        <v>237070</v>
      </c>
      <c r="I9" s="4">
        <v>105241</v>
      </c>
      <c r="J9" s="4">
        <v>81641</v>
      </c>
      <c r="K9" s="4">
        <v>32126</v>
      </c>
      <c r="L9" s="4">
        <v>8644</v>
      </c>
      <c r="M9" s="4">
        <v>9418</v>
      </c>
      <c r="N9" s="5">
        <v>10277</v>
      </c>
      <c r="O9" s="5">
        <v>4648</v>
      </c>
      <c r="P9" s="5">
        <v>3240</v>
      </c>
      <c r="Q9" s="5">
        <v>1252</v>
      </c>
      <c r="R9" s="5">
        <v>704</v>
      </c>
      <c r="S9" s="5">
        <v>433</v>
      </c>
      <c r="T9" s="4">
        <v>219518</v>
      </c>
      <c r="U9" s="4">
        <v>114071</v>
      </c>
      <c r="V9" s="4">
        <v>68076</v>
      </c>
      <c r="W9" s="4">
        <v>25591</v>
      </c>
      <c r="X9" s="4">
        <v>6969</v>
      </c>
      <c r="Y9" s="4">
        <v>4811</v>
      </c>
      <c r="Z9" s="8">
        <v>0.71200000000000008</v>
      </c>
      <c r="AA9" s="8">
        <v>0.81810000000000005</v>
      </c>
      <c r="AB9" s="8">
        <v>0.70030000000000003</v>
      </c>
      <c r="AC9" s="8">
        <v>0.68140000000000001</v>
      </c>
      <c r="AD9" s="8">
        <v>0.33</v>
      </c>
      <c r="AE9" s="8">
        <v>0.37040000000000001</v>
      </c>
      <c r="AF9">
        <v>2.4700000000000002</v>
      </c>
      <c r="AG9">
        <v>2.98</v>
      </c>
      <c r="AH9">
        <v>2.2599999999999998</v>
      </c>
      <c r="AI9">
        <v>1.99</v>
      </c>
      <c r="AJ9">
        <v>1.32</v>
      </c>
      <c r="AK9">
        <v>1.18</v>
      </c>
      <c r="AL9">
        <v>2.3840000000000003</v>
      </c>
      <c r="AM9">
        <v>2.75</v>
      </c>
      <c r="AN9">
        <v>2.72</v>
      </c>
      <c r="AO9">
        <v>2.5</v>
      </c>
      <c r="AP9">
        <v>1.64</v>
      </c>
      <c r="AQ9">
        <v>2.31</v>
      </c>
    </row>
    <row r="10" spans="1:43" x14ac:dyDescent="0.35">
      <c r="A10" s="1">
        <v>45323</v>
      </c>
      <c r="B10" s="3">
        <v>43</v>
      </c>
      <c r="C10" s="3">
        <v>21</v>
      </c>
      <c r="D10" s="3">
        <v>776</v>
      </c>
      <c r="E10" s="2">
        <f t="shared" si="0"/>
        <v>2.0476190476190474</v>
      </c>
      <c r="F10" s="9">
        <v>3521113</v>
      </c>
      <c r="G10" s="9">
        <v>26918</v>
      </c>
      <c r="H10" s="4">
        <v>191706</v>
      </c>
      <c r="I10" s="4">
        <v>91799</v>
      </c>
      <c r="J10" s="4">
        <v>59336</v>
      </c>
      <c r="K10" s="4">
        <v>33294</v>
      </c>
      <c r="L10" s="4">
        <v>7277</v>
      </c>
      <c r="M10" s="4">
        <v>0</v>
      </c>
      <c r="N10" s="5">
        <v>10089</v>
      </c>
      <c r="O10" s="5">
        <v>4648</v>
      </c>
      <c r="P10" s="5">
        <v>3260</v>
      </c>
      <c r="Q10" s="5">
        <v>1481</v>
      </c>
      <c r="R10" s="5">
        <v>700</v>
      </c>
      <c r="S10" s="5">
        <v>0</v>
      </c>
      <c r="T10" s="4">
        <v>179449</v>
      </c>
      <c r="U10" s="4">
        <v>101621</v>
      </c>
      <c r="V10" s="4">
        <v>49112</v>
      </c>
      <c r="W10" s="4">
        <v>22833</v>
      </c>
      <c r="X10" s="4">
        <v>5883</v>
      </c>
      <c r="Y10" s="4">
        <v>0</v>
      </c>
      <c r="Z10" s="8">
        <v>0.61329999999999996</v>
      </c>
      <c r="AA10" s="8">
        <v>0.75390000000000001</v>
      </c>
      <c r="AB10" s="8">
        <v>0.51950000000000007</v>
      </c>
      <c r="AC10" s="8">
        <v>0.53159999999999996</v>
      </c>
      <c r="AD10" s="8">
        <v>0.28939999999999999</v>
      </c>
      <c r="AE10" s="8">
        <v>0</v>
      </c>
      <c r="AF10">
        <v>2.4700000000000002</v>
      </c>
      <c r="AG10">
        <v>3.03</v>
      </c>
      <c r="AH10">
        <v>2.16</v>
      </c>
      <c r="AI10">
        <v>1.7</v>
      </c>
      <c r="AJ10">
        <v>1.37</v>
      </c>
      <c r="AL10">
        <v>1.9039999999999999</v>
      </c>
      <c r="AM10">
        <v>2.74</v>
      </c>
      <c r="AN10">
        <v>2.61</v>
      </c>
      <c r="AO10">
        <v>2.4700000000000002</v>
      </c>
      <c r="AP10">
        <v>1.7</v>
      </c>
      <c r="AQ10">
        <v>0</v>
      </c>
    </row>
    <row r="11" spans="1:43" x14ac:dyDescent="0.35">
      <c r="A11" s="1">
        <v>45413</v>
      </c>
      <c r="B11" s="3">
        <v>19</v>
      </c>
      <c r="C11" s="3">
        <v>20</v>
      </c>
      <c r="D11" s="3">
        <v>818</v>
      </c>
      <c r="E11" s="2">
        <f t="shared" si="0"/>
        <v>0.95</v>
      </c>
      <c r="F11" s="9">
        <v>3499479</v>
      </c>
      <c r="G11" s="9">
        <v>27403</v>
      </c>
      <c r="H11" s="4">
        <v>233522</v>
      </c>
      <c r="I11" s="4">
        <v>110599</v>
      </c>
      <c r="J11" s="4">
        <v>74647</v>
      </c>
      <c r="K11" s="4">
        <v>40336</v>
      </c>
      <c r="L11" s="4">
        <v>7940</v>
      </c>
      <c r="M11" s="4">
        <v>0</v>
      </c>
      <c r="N11" s="5">
        <v>10093</v>
      </c>
      <c r="O11" s="5">
        <v>4648</v>
      </c>
      <c r="P11" s="5">
        <v>3260</v>
      </c>
      <c r="Q11" s="5">
        <v>1481</v>
      </c>
      <c r="R11" s="5">
        <v>704</v>
      </c>
      <c r="S11" s="5">
        <v>0</v>
      </c>
      <c r="T11" s="4">
        <v>207898</v>
      </c>
      <c r="U11" s="4">
        <v>113660</v>
      </c>
      <c r="V11" s="4">
        <v>60715</v>
      </c>
      <c r="W11" s="4">
        <v>27490</v>
      </c>
      <c r="X11" s="4">
        <v>6033</v>
      </c>
      <c r="Y11" s="4">
        <v>0</v>
      </c>
      <c r="Z11" s="8">
        <v>0.66449999999999998</v>
      </c>
      <c r="AA11" s="8">
        <v>0.78879999999999995</v>
      </c>
      <c r="AB11" s="8">
        <v>0.60070000000000001</v>
      </c>
      <c r="AC11" s="8">
        <v>0.59870000000000001</v>
      </c>
      <c r="AD11" s="8">
        <v>0.27639999999999998</v>
      </c>
      <c r="AE11" s="8">
        <v>0</v>
      </c>
      <c r="AF11">
        <v>2.38</v>
      </c>
      <c r="AG11">
        <v>2.88</v>
      </c>
      <c r="AH11">
        <v>2.12</v>
      </c>
      <c r="AI11">
        <v>1.7</v>
      </c>
      <c r="AJ11">
        <v>1.36</v>
      </c>
      <c r="AL11">
        <v>1.94</v>
      </c>
      <c r="AM11">
        <v>2.81</v>
      </c>
      <c r="AN11">
        <v>2.6</v>
      </c>
      <c r="AO11">
        <v>2.5</v>
      </c>
      <c r="AP11">
        <v>1.79</v>
      </c>
      <c r="AQ11">
        <v>0</v>
      </c>
    </row>
    <row r="12" spans="1:43" x14ac:dyDescent="0.35">
      <c r="A12" s="1">
        <v>45505</v>
      </c>
      <c r="B12" s="3">
        <v>29</v>
      </c>
      <c r="C12" s="3">
        <v>20</v>
      </c>
      <c r="D12" s="3">
        <v>758</v>
      </c>
      <c r="E12" s="2">
        <f t="shared" si="0"/>
        <v>1.45</v>
      </c>
      <c r="F12" s="9">
        <v>3606924</v>
      </c>
      <c r="G12" s="9">
        <v>27861</v>
      </c>
      <c r="H12" s="4">
        <v>254396</v>
      </c>
      <c r="I12" s="4">
        <v>117914</v>
      </c>
      <c r="J12" s="4">
        <v>86656</v>
      </c>
      <c r="K12" s="4">
        <v>38945</v>
      </c>
      <c r="L12" s="4">
        <v>10881</v>
      </c>
      <c r="M12" s="4">
        <v>0</v>
      </c>
      <c r="N12" s="5">
        <v>10093</v>
      </c>
      <c r="O12" s="5">
        <v>4648</v>
      </c>
      <c r="P12" s="5">
        <v>3260</v>
      </c>
      <c r="Q12" s="5">
        <v>1481</v>
      </c>
      <c r="R12" s="5">
        <v>704</v>
      </c>
      <c r="S12" s="5">
        <v>0</v>
      </c>
      <c r="T12" s="4">
        <v>226226</v>
      </c>
      <c r="U12" s="4">
        <v>121146</v>
      </c>
      <c r="V12" s="4">
        <v>71047</v>
      </c>
      <c r="W12" s="4">
        <v>26654</v>
      </c>
      <c r="X12" s="4">
        <v>7379</v>
      </c>
      <c r="Y12" s="4">
        <v>0</v>
      </c>
      <c r="Z12" s="8">
        <v>0.72299999999999998</v>
      </c>
      <c r="AA12" s="8">
        <v>0.84079999999999999</v>
      </c>
      <c r="AB12" s="8">
        <v>0.70299999999999996</v>
      </c>
      <c r="AC12" s="8">
        <v>0.5806</v>
      </c>
      <c r="AD12" s="8">
        <v>0.33810000000000001</v>
      </c>
      <c r="AE12" s="8">
        <v>0</v>
      </c>
      <c r="AF12">
        <v>2.4900000000000002</v>
      </c>
      <c r="AG12">
        <v>3.07</v>
      </c>
      <c r="AH12">
        <v>2.19</v>
      </c>
      <c r="AI12">
        <v>1.71</v>
      </c>
      <c r="AJ12">
        <v>1.4</v>
      </c>
      <c r="AL12">
        <v>2.044</v>
      </c>
      <c r="AM12">
        <v>2.99</v>
      </c>
      <c r="AN12">
        <v>2.67</v>
      </c>
      <c r="AO12">
        <v>2.5</v>
      </c>
      <c r="AP12">
        <v>2.06</v>
      </c>
      <c r="AQ12">
        <v>0</v>
      </c>
    </row>
    <row r="13" spans="1:43" x14ac:dyDescent="0.35">
      <c r="A13" s="1">
        <v>45597</v>
      </c>
      <c r="B13" s="3">
        <v>79</v>
      </c>
      <c r="C13" s="3">
        <v>23</v>
      </c>
      <c r="D13" s="3">
        <v>822</v>
      </c>
      <c r="E13" s="2">
        <f t="shared" si="0"/>
        <v>3.4347826086956523</v>
      </c>
      <c r="F13" s="9">
        <v>3692115</v>
      </c>
      <c r="G13" s="9">
        <v>29543</v>
      </c>
      <c r="H13" s="4">
        <v>160698</v>
      </c>
      <c r="I13" s="4">
        <v>88647</v>
      </c>
      <c r="J13" s="4">
        <v>42856</v>
      </c>
      <c r="K13" s="4">
        <v>25657</v>
      </c>
      <c r="L13" s="4">
        <v>3538</v>
      </c>
      <c r="M13" s="4">
        <v>0</v>
      </c>
      <c r="N13" s="5">
        <v>10093</v>
      </c>
      <c r="O13" s="5">
        <v>4648</v>
      </c>
      <c r="P13" s="5">
        <v>3260</v>
      </c>
      <c r="Q13" s="5">
        <v>1481</v>
      </c>
      <c r="R13" s="5">
        <v>704</v>
      </c>
      <c r="S13" s="6">
        <v>0</v>
      </c>
      <c r="T13" s="4">
        <v>147119</v>
      </c>
      <c r="U13" s="4">
        <v>91019</v>
      </c>
      <c r="V13" s="4">
        <v>35554</v>
      </c>
      <c r="W13" s="4">
        <v>17534</v>
      </c>
      <c r="X13" s="4">
        <v>3012</v>
      </c>
      <c r="Y13" s="4">
        <v>0</v>
      </c>
      <c r="Z13" s="8">
        <v>0.48580000000000001</v>
      </c>
      <c r="AA13" s="8">
        <v>0.65269999999999995</v>
      </c>
      <c r="AB13" s="8">
        <v>0.36349999999999999</v>
      </c>
      <c r="AC13" s="8">
        <v>0.39460000000000001</v>
      </c>
      <c r="AD13" s="8">
        <v>0.1426</v>
      </c>
      <c r="AE13" s="8">
        <v>0</v>
      </c>
      <c r="AF13">
        <v>2.44</v>
      </c>
      <c r="AG13">
        <v>2.85</v>
      </c>
      <c r="AH13">
        <v>2.11</v>
      </c>
      <c r="AI13">
        <v>1.71</v>
      </c>
      <c r="AJ13">
        <v>1.4</v>
      </c>
      <c r="AL13">
        <v>1.8940000000000001</v>
      </c>
      <c r="AM13">
        <v>2.78</v>
      </c>
      <c r="AN13">
        <v>2.54</v>
      </c>
      <c r="AO13">
        <v>2.5</v>
      </c>
      <c r="AP13">
        <v>1.65</v>
      </c>
      <c r="AQ13">
        <v>0</v>
      </c>
    </row>
    <row r="14" spans="1:43" x14ac:dyDescent="0.35">
      <c r="A14" s="1">
        <v>45689</v>
      </c>
      <c r="B14" s="3">
        <v>40.299999999999997</v>
      </c>
      <c r="C14" s="3">
        <v>22</v>
      </c>
      <c r="D14" s="3">
        <v>830</v>
      </c>
      <c r="E14" s="2">
        <f t="shared" si="0"/>
        <v>1.8318181818181818</v>
      </c>
      <c r="F14" s="9">
        <v>3623229</v>
      </c>
      <c r="G14" s="9">
        <v>29909</v>
      </c>
      <c r="H14" s="4">
        <v>119146</v>
      </c>
      <c r="I14" s="4">
        <v>74638</v>
      </c>
      <c r="J14" s="4">
        <v>25092</v>
      </c>
      <c r="K14" s="4">
        <v>14827</v>
      </c>
      <c r="L14" s="4">
        <v>4589</v>
      </c>
      <c r="M14" s="4">
        <v>0</v>
      </c>
      <c r="N14" s="5">
        <v>10093</v>
      </c>
      <c r="O14" s="5">
        <v>4648</v>
      </c>
      <c r="P14" s="5">
        <v>3260</v>
      </c>
      <c r="Q14" s="5">
        <v>1481</v>
      </c>
      <c r="R14" s="5">
        <v>704</v>
      </c>
      <c r="S14" s="6">
        <v>0</v>
      </c>
      <c r="T14" s="4">
        <v>130584</v>
      </c>
      <c r="U14" s="4">
        <v>82746</v>
      </c>
      <c r="V14" s="4">
        <v>30965</v>
      </c>
      <c r="W14" s="4">
        <v>13273</v>
      </c>
      <c r="X14" s="4">
        <v>3600</v>
      </c>
      <c r="Y14" s="4">
        <v>0</v>
      </c>
      <c r="Z14" s="8">
        <v>0.46210000000000001</v>
      </c>
      <c r="AA14" s="8">
        <v>0.63580000000000003</v>
      </c>
      <c r="AB14" s="8">
        <v>0.33929999999999999</v>
      </c>
      <c r="AC14" s="8">
        <v>0.3201</v>
      </c>
      <c r="AD14" s="8">
        <v>0.18260000000000001</v>
      </c>
      <c r="AE14" s="8">
        <v>0</v>
      </c>
      <c r="AF14">
        <v>2.76</v>
      </c>
      <c r="AG14">
        <v>3.05</v>
      </c>
      <c r="AH14">
        <v>2.66</v>
      </c>
      <c r="AI14">
        <v>1.94</v>
      </c>
      <c r="AJ14">
        <v>1.41</v>
      </c>
      <c r="AL14">
        <v>1.7719999999999998</v>
      </c>
      <c r="AM14">
        <v>2.75</v>
      </c>
      <c r="AN14">
        <v>2.16</v>
      </c>
      <c r="AO14">
        <v>2.16</v>
      </c>
      <c r="AP14">
        <v>1.79</v>
      </c>
      <c r="AQ14">
        <v>0</v>
      </c>
    </row>
    <row r="15" spans="1:43" x14ac:dyDescent="0.35">
      <c r="A15" s="1">
        <v>45778</v>
      </c>
      <c r="B15" s="3">
        <v>36.700000000000003</v>
      </c>
      <c r="C15" s="3">
        <v>21</v>
      </c>
      <c r="D15" s="3">
        <v>746</v>
      </c>
      <c r="E15" s="2">
        <f t="shared" si="0"/>
        <v>1.7476190476190478</v>
      </c>
      <c r="F15" s="9">
        <v>3650369</v>
      </c>
      <c r="G15" s="9">
        <v>30116</v>
      </c>
      <c r="H15" s="4">
        <v>165415</v>
      </c>
      <c r="I15" s="4">
        <v>85770</v>
      </c>
      <c r="J15" s="4">
        <v>49296</v>
      </c>
      <c r="K15" s="4">
        <v>24922</v>
      </c>
      <c r="L15" s="4">
        <v>5427</v>
      </c>
      <c r="M15" s="4">
        <v>0</v>
      </c>
      <c r="N15" s="5">
        <v>10093</v>
      </c>
      <c r="O15" s="5">
        <v>4648</v>
      </c>
      <c r="P15" s="5">
        <v>3260</v>
      </c>
      <c r="Q15" s="5">
        <v>1481</v>
      </c>
      <c r="R15" s="5">
        <v>704</v>
      </c>
      <c r="S15" s="6">
        <v>0</v>
      </c>
      <c r="T15" s="4">
        <v>156841</v>
      </c>
      <c r="U15" s="4">
        <v>87494</v>
      </c>
      <c r="V15" s="4">
        <v>44449</v>
      </c>
      <c r="W15" s="4">
        <v>20469</v>
      </c>
      <c r="X15" s="4">
        <v>4429</v>
      </c>
      <c r="Y15" s="4">
        <v>0</v>
      </c>
      <c r="Z15" s="8">
        <v>0.50119999999999998</v>
      </c>
      <c r="AA15" s="8">
        <v>0.60729999999999995</v>
      </c>
      <c r="AB15" s="8">
        <v>0.43979999999999997</v>
      </c>
      <c r="AC15" s="8">
        <v>0.44590000000000002</v>
      </c>
      <c r="AD15" s="8">
        <v>0.2029</v>
      </c>
      <c r="AE15" s="8">
        <v>0</v>
      </c>
      <c r="AF15">
        <v>2.54</v>
      </c>
      <c r="AG15">
        <v>2.96</v>
      </c>
      <c r="AH15">
        <v>2.2200000000000002</v>
      </c>
      <c r="AI15">
        <v>1.95</v>
      </c>
      <c r="AJ15">
        <v>1.34</v>
      </c>
      <c r="AL15">
        <v>1.8760000000000001</v>
      </c>
      <c r="AM15">
        <v>2.9</v>
      </c>
      <c r="AN15">
        <v>2.4700000000000002</v>
      </c>
      <c r="AO15">
        <v>2.37</v>
      </c>
      <c r="AP15">
        <v>1.64</v>
      </c>
      <c r="AQ15">
        <v>0</v>
      </c>
    </row>
    <row r="16" spans="1:43" x14ac:dyDescent="0.35">
      <c r="A16" s="1">
        <v>45870</v>
      </c>
      <c r="B16" s="3">
        <v>12.6</v>
      </c>
      <c r="C16" s="3">
        <v>20</v>
      </c>
      <c r="D16" s="3">
        <v>757</v>
      </c>
      <c r="E16" s="2">
        <f t="shared" si="0"/>
        <v>0.63</v>
      </c>
      <c r="F16" s="9">
        <v>3704248</v>
      </c>
      <c r="G16" s="9">
        <v>29995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4">
        <v>0</v>
      </c>
      <c r="U16" s="7" t="s">
        <v>15</v>
      </c>
      <c r="V16" s="4">
        <v>0</v>
      </c>
      <c r="W16" s="4">
        <v>0</v>
      </c>
      <c r="X16" s="4">
        <v>0</v>
      </c>
      <c r="Y16" s="4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</row>
    <row r="17" spans="1:14" x14ac:dyDescent="0.35">
      <c r="A17" s="12">
        <v>45962</v>
      </c>
      <c r="B17" s="3">
        <v>173</v>
      </c>
    </row>
    <row r="18" spans="1:14" x14ac:dyDescent="0.35">
      <c r="A18" s="12">
        <v>46054</v>
      </c>
      <c r="B18" s="3">
        <v>150</v>
      </c>
      <c r="G18" s="9"/>
    </row>
    <row r="19" spans="1:14" x14ac:dyDescent="0.35">
      <c r="A19" s="12">
        <v>46143</v>
      </c>
      <c r="B19" s="3">
        <v>99</v>
      </c>
    </row>
    <row r="20" spans="1:14" x14ac:dyDescent="0.35">
      <c r="E20" s="2"/>
      <c r="F20" s="2"/>
      <c r="G20" s="2"/>
    </row>
    <row r="21" spans="1:14" x14ac:dyDescent="0.35">
      <c r="E21" s="3"/>
      <c r="F21" s="2"/>
      <c r="G21" s="2"/>
    </row>
    <row r="22" spans="1:14" x14ac:dyDescent="0.35">
      <c r="A22" s="1"/>
      <c r="E22" s="2"/>
      <c r="F22" s="2"/>
      <c r="G22" s="2"/>
    </row>
    <row r="23" spans="1:14" x14ac:dyDescent="0.35">
      <c r="A23" s="1"/>
      <c r="E23" s="2"/>
      <c r="F23" s="2"/>
      <c r="G23" s="2"/>
    </row>
    <row r="24" spans="1:14" x14ac:dyDescent="0.35">
      <c r="A24" s="39" t="s">
        <v>44</v>
      </c>
      <c r="B24" s="39"/>
      <c r="C24" s="39"/>
      <c r="D24" s="39"/>
      <c r="E24" s="2"/>
      <c r="F24" s="2"/>
      <c r="G24" s="2"/>
    </row>
    <row r="25" spans="1:14" x14ac:dyDescent="0.35">
      <c r="A25" t="s">
        <v>1</v>
      </c>
      <c r="B25" t="s">
        <v>55</v>
      </c>
      <c r="E25" s="2"/>
      <c r="F25" s="2" t="s">
        <v>1</v>
      </c>
      <c r="G25" s="2"/>
    </row>
    <row r="26" spans="1:14" x14ac:dyDescent="0.35">
      <c r="A26" s="1">
        <v>44531</v>
      </c>
      <c r="B26" s="3">
        <v>36</v>
      </c>
      <c r="E26" s="2"/>
      <c r="G26" s="2">
        <f t="shared" ref="G26:G29" si="1">B26*3</f>
        <v>108</v>
      </c>
      <c r="H26" s="2"/>
    </row>
    <row r="27" spans="1:14" x14ac:dyDescent="0.35">
      <c r="A27" s="1">
        <v>44621</v>
      </c>
      <c r="B27" s="3">
        <v>21</v>
      </c>
      <c r="E27" s="2"/>
      <c r="G27" s="2">
        <f t="shared" si="1"/>
        <v>63</v>
      </c>
      <c r="H27" s="2"/>
    </row>
    <row r="28" spans="1:14" x14ac:dyDescent="0.35">
      <c r="A28" s="1">
        <v>44774</v>
      </c>
      <c r="B28" s="3">
        <v>84</v>
      </c>
      <c r="E28" s="2"/>
      <c r="F28" s="2"/>
      <c r="G28" s="2">
        <f t="shared" si="1"/>
        <v>252</v>
      </c>
      <c r="H28" s="2"/>
    </row>
    <row r="29" spans="1:14" x14ac:dyDescent="0.35">
      <c r="A29" s="1">
        <v>44866</v>
      </c>
      <c r="B29" s="3">
        <v>65</v>
      </c>
      <c r="E29" s="2"/>
      <c r="F29" s="2"/>
      <c r="G29" s="2">
        <f t="shared" si="1"/>
        <v>195</v>
      </c>
      <c r="H29" s="2"/>
      <c r="K29">
        <v>2023</v>
      </c>
      <c r="L29" s="3">
        <f>SUM(G30:G33)</f>
        <v>759</v>
      </c>
    </row>
    <row r="30" spans="1:14" x14ac:dyDescent="0.35">
      <c r="A30" s="1">
        <v>44958</v>
      </c>
      <c r="B30" s="3">
        <v>71</v>
      </c>
      <c r="E30" s="40">
        <v>2023</v>
      </c>
      <c r="F30" s="2" t="s">
        <v>46</v>
      </c>
      <c r="G30" s="2">
        <f>B30*3</f>
        <v>213</v>
      </c>
      <c r="H30" s="2"/>
      <c r="K30">
        <v>2024</v>
      </c>
      <c r="L30" s="3">
        <f>SUM(G34:G37)</f>
        <v>510</v>
      </c>
    </row>
    <row r="31" spans="1:14" x14ac:dyDescent="0.35">
      <c r="A31" s="1">
        <v>45047</v>
      </c>
      <c r="B31" s="3">
        <v>92</v>
      </c>
      <c r="E31" s="40"/>
      <c r="F31" s="2" t="s">
        <v>47</v>
      </c>
      <c r="G31" s="2">
        <f t="shared" ref="G31:G43" si="2">B31*3</f>
        <v>276</v>
      </c>
      <c r="H31" s="2"/>
      <c r="K31">
        <v>2025</v>
      </c>
      <c r="L31" s="3">
        <f>SUM(G38:G41)</f>
        <v>352.8</v>
      </c>
    </row>
    <row r="32" spans="1:14" x14ac:dyDescent="0.35">
      <c r="A32" s="1">
        <v>45139</v>
      </c>
      <c r="B32" s="3">
        <v>43</v>
      </c>
      <c r="E32" s="40"/>
      <c r="F32" s="2" t="s">
        <v>48</v>
      </c>
      <c r="G32" s="2">
        <f t="shared" si="2"/>
        <v>129</v>
      </c>
      <c r="H32" s="2"/>
      <c r="K32">
        <v>2026</v>
      </c>
      <c r="L32" s="3">
        <f>SUM(G42:G43)*2</f>
        <v>300</v>
      </c>
      <c r="M32" s="3">
        <f t="shared" ref="M32" si="3">SUM(H42:H43)*2</f>
        <v>102</v>
      </c>
      <c r="N32" s="3">
        <f>SUM(I42:I43)*2</f>
        <v>444</v>
      </c>
    </row>
    <row r="33" spans="1:9" x14ac:dyDescent="0.35">
      <c r="A33" s="1">
        <v>45231</v>
      </c>
      <c r="B33" s="3">
        <v>47</v>
      </c>
      <c r="E33" s="40"/>
      <c r="F33" s="2" t="s">
        <v>45</v>
      </c>
      <c r="G33" s="2">
        <f t="shared" si="2"/>
        <v>141</v>
      </c>
      <c r="H33" s="2"/>
    </row>
    <row r="34" spans="1:9" x14ac:dyDescent="0.35">
      <c r="A34" s="1">
        <v>45323</v>
      </c>
      <c r="B34" s="3">
        <v>43</v>
      </c>
      <c r="E34" s="40">
        <v>2024</v>
      </c>
      <c r="F34" s="2" t="s">
        <v>46</v>
      </c>
      <c r="G34" s="2">
        <f t="shared" si="2"/>
        <v>129</v>
      </c>
      <c r="H34" s="2"/>
    </row>
    <row r="35" spans="1:9" x14ac:dyDescent="0.35">
      <c r="A35" s="1">
        <v>45413</v>
      </c>
      <c r="B35" s="3">
        <v>19</v>
      </c>
      <c r="E35" s="40"/>
      <c r="F35" s="2" t="s">
        <v>47</v>
      </c>
      <c r="G35" s="2">
        <f t="shared" si="2"/>
        <v>57</v>
      </c>
      <c r="H35" s="2"/>
    </row>
    <row r="36" spans="1:9" x14ac:dyDescent="0.35">
      <c r="A36" s="1">
        <v>45505</v>
      </c>
      <c r="B36" s="3">
        <v>29</v>
      </c>
      <c r="E36" s="40"/>
      <c r="F36" s="2" t="s">
        <v>48</v>
      </c>
      <c r="G36" s="2">
        <f t="shared" si="2"/>
        <v>87</v>
      </c>
      <c r="H36" s="2"/>
    </row>
    <row r="37" spans="1:9" x14ac:dyDescent="0.35">
      <c r="A37" s="1">
        <v>45597</v>
      </c>
      <c r="B37" s="3">
        <v>79</v>
      </c>
      <c r="E37" s="40"/>
      <c r="F37" s="2" t="s">
        <v>45</v>
      </c>
      <c r="G37" s="2">
        <f t="shared" si="2"/>
        <v>237</v>
      </c>
      <c r="H37" s="2"/>
    </row>
    <row r="38" spans="1:9" x14ac:dyDescent="0.35">
      <c r="A38" s="1">
        <v>45689</v>
      </c>
      <c r="B38" s="3">
        <v>40.299999999999997</v>
      </c>
      <c r="E38" s="40">
        <v>2025</v>
      </c>
      <c r="F38" s="2" t="s">
        <v>46</v>
      </c>
      <c r="G38" s="2">
        <f t="shared" si="2"/>
        <v>120.89999999999999</v>
      </c>
      <c r="H38" s="2"/>
    </row>
    <row r="39" spans="1:9" x14ac:dyDescent="0.35">
      <c r="A39" s="1">
        <v>45778</v>
      </c>
      <c r="B39" s="3">
        <v>36.700000000000003</v>
      </c>
      <c r="E39" s="40"/>
      <c r="F39" s="2" t="s">
        <v>47</v>
      </c>
      <c r="G39" s="2">
        <f t="shared" si="2"/>
        <v>110.10000000000001</v>
      </c>
      <c r="H39" s="2"/>
    </row>
    <row r="40" spans="1:9" x14ac:dyDescent="0.35">
      <c r="A40" s="1">
        <v>45870</v>
      </c>
      <c r="B40" s="3">
        <v>12.6</v>
      </c>
      <c r="E40" s="40"/>
      <c r="F40" s="2" t="s">
        <v>48</v>
      </c>
      <c r="G40" s="2">
        <f t="shared" si="2"/>
        <v>37.799999999999997</v>
      </c>
      <c r="H40" s="2"/>
    </row>
    <row r="41" spans="1:9" x14ac:dyDescent="0.35">
      <c r="A41" s="12">
        <v>45962</v>
      </c>
      <c r="B41" s="3">
        <v>28</v>
      </c>
      <c r="C41">
        <v>8</v>
      </c>
      <c r="D41">
        <v>52</v>
      </c>
      <c r="E41" s="40"/>
      <c r="F41" s="2" t="s">
        <v>45</v>
      </c>
      <c r="G41" s="2">
        <f t="shared" si="2"/>
        <v>84</v>
      </c>
      <c r="H41" s="2">
        <f t="shared" ref="H41:I43" si="4">C41*3</f>
        <v>24</v>
      </c>
      <c r="I41" s="2">
        <f t="shared" si="4"/>
        <v>156</v>
      </c>
    </row>
    <row r="42" spans="1:9" x14ac:dyDescent="0.35">
      <c r="A42" s="12">
        <v>46054</v>
      </c>
      <c r="B42" s="3">
        <v>30</v>
      </c>
      <c r="C42">
        <v>9</v>
      </c>
      <c r="D42">
        <v>48</v>
      </c>
      <c r="E42" s="40">
        <v>2026</v>
      </c>
      <c r="F42" s="2" t="s">
        <v>46</v>
      </c>
      <c r="G42" s="2">
        <f t="shared" si="2"/>
        <v>90</v>
      </c>
      <c r="H42" s="2">
        <f t="shared" si="4"/>
        <v>27</v>
      </c>
      <c r="I42" s="2">
        <f t="shared" si="4"/>
        <v>144</v>
      </c>
    </row>
    <row r="43" spans="1:9" x14ac:dyDescent="0.35">
      <c r="A43" s="12">
        <v>46143</v>
      </c>
      <c r="B43" s="3">
        <v>20</v>
      </c>
      <c r="C43">
        <v>8</v>
      </c>
      <c r="D43">
        <v>26</v>
      </c>
      <c r="E43" s="40"/>
      <c r="F43" s="2" t="s">
        <v>47</v>
      </c>
      <c r="G43" s="2">
        <f t="shared" si="2"/>
        <v>60</v>
      </c>
      <c r="H43" s="2">
        <f t="shared" si="4"/>
        <v>24</v>
      </c>
      <c r="I43" s="2">
        <f t="shared" si="4"/>
        <v>78</v>
      </c>
    </row>
    <row r="44" spans="1:9" x14ac:dyDescent="0.35">
      <c r="A44" s="1"/>
      <c r="E44" s="2"/>
      <c r="F44" s="2"/>
      <c r="G44" s="2"/>
    </row>
    <row r="45" spans="1:9" x14ac:dyDescent="0.35">
      <c r="A45" s="1"/>
      <c r="E45" s="2"/>
      <c r="F45" s="2"/>
      <c r="G45" s="2"/>
    </row>
    <row r="46" spans="1:9" x14ac:dyDescent="0.35">
      <c r="A46" s="1"/>
      <c r="E46" s="2"/>
      <c r="F46" s="2"/>
      <c r="G46" s="2"/>
    </row>
    <row r="47" spans="1:9" x14ac:dyDescent="0.35">
      <c r="A47" s="34">
        <v>2020</v>
      </c>
      <c r="B47" t="s">
        <v>76</v>
      </c>
      <c r="E47" s="2"/>
      <c r="F47" s="2"/>
      <c r="G47" s="2"/>
    </row>
    <row r="48" spans="1:9" x14ac:dyDescent="0.35">
      <c r="A48" s="34"/>
      <c r="B48" t="s">
        <v>75</v>
      </c>
      <c r="E48" s="2"/>
      <c r="F48" s="2"/>
      <c r="G48" s="2"/>
    </row>
    <row r="49" spans="1:7" x14ac:dyDescent="0.35">
      <c r="A49" s="34"/>
      <c r="B49" t="s">
        <v>72</v>
      </c>
      <c r="E49" s="2"/>
      <c r="F49" s="2"/>
      <c r="G49" s="2"/>
    </row>
    <row r="50" spans="1:7" x14ac:dyDescent="0.35">
      <c r="A50" s="34">
        <v>2021</v>
      </c>
      <c r="B50" t="s">
        <v>70</v>
      </c>
      <c r="E50" s="2"/>
      <c r="F50" s="2"/>
      <c r="G50" s="2"/>
    </row>
    <row r="51" spans="1:7" x14ac:dyDescent="0.35">
      <c r="A51" s="34"/>
      <c r="B51" t="s">
        <v>71</v>
      </c>
      <c r="E51" s="2"/>
      <c r="F51" s="2"/>
      <c r="G51" s="2"/>
    </row>
    <row r="52" spans="1:7" x14ac:dyDescent="0.35">
      <c r="A52" s="34"/>
      <c r="B52" s="1" t="s">
        <v>69</v>
      </c>
      <c r="C52" s="3">
        <v>36</v>
      </c>
      <c r="F52" s="2"/>
      <c r="G52" s="2"/>
    </row>
    <row r="53" spans="1:7" x14ac:dyDescent="0.35">
      <c r="A53" s="34">
        <v>2022</v>
      </c>
      <c r="B53" s="1" t="s">
        <v>70</v>
      </c>
      <c r="C53" s="3">
        <v>21</v>
      </c>
      <c r="F53" s="2"/>
      <c r="G53" s="2"/>
    </row>
    <row r="54" spans="1:7" x14ac:dyDescent="0.35">
      <c r="A54" s="34"/>
      <c r="B54" s="1" t="s">
        <v>71</v>
      </c>
      <c r="C54" s="3">
        <v>84</v>
      </c>
      <c r="F54" s="2"/>
      <c r="G54" s="2"/>
    </row>
    <row r="55" spans="1:7" x14ac:dyDescent="0.35">
      <c r="A55" s="34"/>
      <c r="B55" s="1" t="s">
        <v>72</v>
      </c>
      <c r="C55" s="3">
        <v>65</v>
      </c>
      <c r="F55" s="2"/>
      <c r="G55" s="2"/>
    </row>
    <row r="56" spans="1:7" x14ac:dyDescent="0.35">
      <c r="A56" s="34">
        <v>2023</v>
      </c>
      <c r="B56" s="1" t="s">
        <v>73</v>
      </c>
      <c r="C56" s="3">
        <v>71</v>
      </c>
      <c r="F56" s="2"/>
      <c r="G56" s="2"/>
    </row>
    <row r="57" spans="1:7" x14ac:dyDescent="0.35">
      <c r="A57" s="34"/>
      <c r="B57" s="1" t="s">
        <v>74</v>
      </c>
      <c r="C57" s="3">
        <v>92</v>
      </c>
      <c r="F57" s="2"/>
      <c r="G57" s="2"/>
    </row>
    <row r="58" spans="1:7" x14ac:dyDescent="0.35">
      <c r="A58" s="34"/>
      <c r="B58" s="1" t="s">
        <v>71</v>
      </c>
      <c r="C58" s="3">
        <v>43</v>
      </c>
      <c r="F58" s="2"/>
      <c r="G58" s="2"/>
    </row>
    <row r="59" spans="1:7" x14ac:dyDescent="0.35">
      <c r="A59" s="34"/>
      <c r="B59" s="1" t="s">
        <v>72</v>
      </c>
      <c r="C59" s="3">
        <v>47</v>
      </c>
      <c r="F59" s="2"/>
      <c r="G59" s="2"/>
    </row>
    <row r="60" spans="1:7" x14ac:dyDescent="0.35">
      <c r="A60" s="34">
        <v>2024</v>
      </c>
      <c r="B60" s="1" t="s">
        <v>73</v>
      </c>
      <c r="C60" s="3">
        <v>43</v>
      </c>
      <c r="F60" s="2"/>
      <c r="G60" s="2"/>
    </row>
    <row r="61" spans="1:7" x14ac:dyDescent="0.35">
      <c r="A61" s="34"/>
      <c r="B61" s="1" t="s">
        <v>74</v>
      </c>
      <c r="C61" s="3">
        <v>19</v>
      </c>
      <c r="F61" s="2"/>
      <c r="G61" s="2"/>
    </row>
    <row r="62" spans="1:7" x14ac:dyDescent="0.35">
      <c r="A62" s="34"/>
      <c r="B62" s="1" t="s">
        <v>71</v>
      </c>
      <c r="C62" s="3">
        <v>29</v>
      </c>
      <c r="F62" s="2"/>
      <c r="G62" s="2"/>
    </row>
    <row r="63" spans="1:7" x14ac:dyDescent="0.35">
      <c r="A63" s="34"/>
      <c r="B63" s="1" t="s">
        <v>72</v>
      </c>
      <c r="C63" s="3">
        <v>79</v>
      </c>
      <c r="F63" s="2"/>
      <c r="G63" s="2"/>
    </row>
    <row r="64" spans="1:7" x14ac:dyDescent="0.35">
      <c r="A64" s="34">
        <v>2025</v>
      </c>
      <c r="B64" s="1" t="s">
        <v>73</v>
      </c>
      <c r="C64" s="3">
        <v>40.299999999999997</v>
      </c>
      <c r="F64" s="2"/>
      <c r="G64" s="2"/>
    </row>
    <row r="65" spans="1:5" x14ac:dyDescent="0.35">
      <c r="A65" s="34"/>
      <c r="B65" s="1" t="s">
        <v>74</v>
      </c>
      <c r="C65" s="3">
        <v>36.700000000000003</v>
      </c>
    </row>
    <row r="66" spans="1:5" x14ac:dyDescent="0.35">
      <c r="A66" s="34"/>
      <c r="B66" s="1" t="s">
        <v>71</v>
      </c>
      <c r="C66" s="3">
        <v>12.6</v>
      </c>
    </row>
    <row r="67" spans="1:5" x14ac:dyDescent="0.35">
      <c r="A67" s="34"/>
      <c r="B67" s="12" t="s">
        <v>72</v>
      </c>
      <c r="C67" s="3">
        <v>28</v>
      </c>
      <c r="D67">
        <v>8</v>
      </c>
      <c r="E67">
        <v>52</v>
      </c>
    </row>
    <row r="68" spans="1:5" x14ac:dyDescent="0.35">
      <c r="A68" s="34">
        <v>2026</v>
      </c>
      <c r="B68" s="12" t="s">
        <v>73</v>
      </c>
      <c r="C68" s="3">
        <v>30</v>
      </c>
      <c r="D68">
        <v>9</v>
      </c>
      <c r="E68">
        <v>48</v>
      </c>
    </row>
    <row r="69" spans="1:5" x14ac:dyDescent="0.35">
      <c r="A69" s="34"/>
      <c r="B69" s="12" t="s">
        <v>74</v>
      </c>
      <c r="C69" s="3">
        <v>20</v>
      </c>
      <c r="D69">
        <v>8</v>
      </c>
      <c r="E69">
        <v>26</v>
      </c>
    </row>
    <row r="72" spans="1:5" x14ac:dyDescent="0.35">
      <c r="C72" s="15">
        <f>(C67-E67)/E67</f>
        <v>-0.46153846153846156</v>
      </c>
      <c r="D72" s="15">
        <f>(D67-C67)/C67</f>
        <v>-0.7142857142857143</v>
      </c>
    </row>
    <row r="73" spans="1:5" x14ac:dyDescent="0.35">
      <c r="C73" s="15">
        <f>(C68-E68)/E68</f>
        <v>-0.375</v>
      </c>
      <c r="D73" s="15">
        <f t="shared" ref="D73:D74" si="5">(D68-C68)/C68</f>
        <v>-0.7</v>
      </c>
    </row>
    <row r="74" spans="1:5" x14ac:dyDescent="0.35">
      <c r="C74" s="15">
        <f>(C69-E69)/E69</f>
        <v>-0.23076923076923078</v>
      </c>
      <c r="D74" s="15">
        <f t="shared" si="5"/>
        <v>-0.6</v>
      </c>
    </row>
  </sheetData>
  <mergeCells count="12">
    <mergeCell ref="A64:A67"/>
    <mergeCell ref="A68:A69"/>
    <mergeCell ref="A47:A49"/>
    <mergeCell ref="A50:A52"/>
    <mergeCell ref="A53:A55"/>
    <mergeCell ref="A56:A59"/>
    <mergeCell ref="A60:A63"/>
    <mergeCell ref="A24:D24"/>
    <mergeCell ref="E30:E33"/>
    <mergeCell ref="E34:E37"/>
    <mergeCell ref="E38:E41"/>
    <mergeCell ref="E42:E4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13175-62D1-4C8E-B06E-643FD41099E4}">
  <sheetPr codeName="Hoja5"/>
  <dimension ref="A1:AR75"/>
  <sheetViews>
    <sheetView topLeftCell="C13" zoomScale="55" zoomScaleNormal="55" workbookViewId="0">
      <selection activeCell="J29" sqref="A29:J54"/>
    </sheetView>
  </sheetViews>
  <sheetFormatPr baseColWidth="10" defaultRowHeight="14.5" x14ac:dyDescent="0.35"/>
  <cols>
    <col min="2" max="2" width="7.08984375" bestFit="1" customWidth="1"/>
    <col min="3" max="3" width="20.26953125" customWidth="1"/>
    <col min="4" max="5" width="10.90625" customWidth="1"/>
    <col min="6" max="8" width="20.7265625" customWidth="1"/>
    <col min="9" max="14" width="11.1796875" customWidth="1"/>
    <col min="15" max="15" width="24.453125" customWidth="1"/>
    <col min="16" max="20" width="11" customWidth="1"/>
    <col min="21" max="21" width="11.26953125" customWidth="1"/>
    <col min="22" max="44" width="10.90625" customWidth="1"/>
  </cols>
  <sheetData>
    <row r="1" spans="2:44" x14ac:dyDescent="0.35">
      <c r="B1" t="s">
        <v>1</v>
      </c>
      <c r="C1" t="s">
        <v>0</v>
      </c>
      <c r="D1" t="s">
        <v>40</v>
      </c>
      <c r="E1" t="s">
        <v>41</v>
      </c>
      <c r="F1" t="s">
        <v>2</v>
      </c>
      <c r="G1" t="s">
        <v>42</v>
      </c>
      <c r="H1" t="s">
        <v>43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3</v>
      </c>
      <c r="P1" t="s">
        <v>4</v>
      </c>
      <c r="Q1" t="s">
        <v>5</v>
      </c>
      <c r="R1" t="s">
        <v>6</v>
      </c>
      <c r="S1" t="s">
        <v>7</v>
      </c>
      <c r="T1" t="s">
        <v>8</v>
      </c>
      <c r="U1" t="s">
        <v>9</v>
      </c>
      <c r="V1" t="s">
        <v>10</v>
      </c>
      <c r="W1" t="s">
        <v>11</v>
      </c>
      <c r="X1" t="s">
        <v>12</v>
      </c>
      <c r="Y1" t="s">
        <v>13</v>
      </c>
      <c r="Z1" t="s">
        <v>14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31</v>
      </c>
      <c r="AJ1" t="s">
        <v>30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</row>
    <row r="2" spans="2:44" x14ac:dyDescent="0.35">
      <c r="B2" s="1">
        <v>44531</v>
      </c>
      <c r="C2" s="3">
        <v>129</v>
      </c>
      <c r="D2" s="3">
        <v>93</v>
      </c>
      <c r="E2" s="3">
        <v>1735</v>
      </c>
      <c r="F2" s="2">
        <v>1.3870967741935485</v>
      </c>
      <c r="G2" s="10">
        <v>4655617</v>
      </c>
      <c r="H2" s="9">
        <v>34941</v>
      </c>
      <c r="I2" s="4">
        <v>252670</v>
      </c>
      <c r="J2" s="4">
        <v>118486</v>
      </c>
      <c r="K2" s="4">
        <v>83002</v>
      </c>
      <c r="L2" s="4">
        <v>33964</v>
      </c>
      <c r="M2" s="4">
        <v>9063</v>
      </c>
      <c r="N2" s="4">
        <v>8155</v>
      </c>
      <c r="O2" s="5">
        <v>9889</v>
      </c>
      <c r="P2" s="5">
        <v>4369</v>
      </c>
      <c r="Q2" s="5">
        <v>3279</v>
      </c>
      <c r="R2" s="5">
        <v>1104</v>
      </c>
      <c r="S2" s="5">
        <v>704</v>
      </c>
      <c r="T2" s="5">
        <v>433</v>
      </c>
      <c r="U2" s="4">
        <v>197805</v>
      </c>
      <c r="V2" s="4">
        <v>96497</v>
      </c>
      <c r="W2" s="4">
        <v>67192</v>
      </c>
      <c r="X2" s="4">
        <v>21914</v>
      </c>
      <c r="Y2" s="4">
        <v>7343</v>
      </c>
      <c r="Z2" s="4">
        <v>4859</v>
      </c>
      <c r="AA2" s="8">
        <v>0.6452</v>
      </c>
      <c r="AB2" s="8">
        <v>0.71250000000000002</v>
      </c>
      <c r="AC2" s="8">
        <v>0.66099999999999992</v>
      </c>
      <c r="AD2" s="8">
        <v>0.64029999999999998</v>
      </c>
      <c r="AE2" s="8">
        <v>0.33649999999999997</v>
      </c>
      <c r="AF2" s="8">
        <v>0.36200000000000004</v>
      </c>
      <c r="AG2">
        <v>2.34</v>
      </c>
      <c r="AH2">
        <v>2.89</v>
      </c>
      <c r="AI2">
        <v>2.04</v>
      </c>
      <c r="AJ2">
        <v>1.59</v>
      </c>
      <c r="AK2">
        <v>1.65</v>
      </c>
      <c r="AL2">
        <v>1.33</v>
      </c>
      <c r="AM2">
        <v>2.56</v>
      </c>
      <c r="AN2">
        <v>3.55</v>
      </c>
      <c r="AO2">
        <v>2.52</v>
      </c>
      <c r="AP2">
        <v>2.46</v>
      </c>
      <c r="AQ2">
        <v>2.04</v>
      </c>
      <c r="AR2">
        <v>2.23</v>
      </c>
    </row>
    <row r="3" spans="2:44" x14ac:dyDescent="0.35">
      <c r="B3" s="1">
        <v>44621</v>
      </c>
      <c r="C3" s="3">
        <v>64</v>
      </c>
      <c r="D3" s="3">
        <v>90</v>
      </c>
      <c r="E3" s="3">
        <v>3061</v>
      </c>
      <c r="F3" s="2">
        <v>0.71111111111111114</v>
      </c>
      <c r="G3" s="10">
        <v>4655617</v>
      </c>
      <c r="H3" s="9">
        <v>38081</v>
      </c>
      <c r="I3" s="4">
        <v>259592</v>
      </c>
      <c r="J3" s="4">
        <v>119188</v>
      </c>
      <c r="K3" s="4">
        <v>89483</v>
      </c>
      <c r="L3" s="4">
        <v>34546</v>
      </c>
      <c r="M3" s="4">
        <v>10137</v>
      </c>
      <c r="N3" s="4">
        <v>6238</v>
      </c>
      <c r="O3" s="5">
        <v>9859</v>
      </c>
      <c r="P3" s="5">
        <v>4369</v>
      </c>
      <c r="Q3" s="5">
        <v>3249</v>
      </c>
      <c r="R3" s="5">
        <v>1108</v>
      </c>
      <c r="S3" s="5">
        <v>703</v>
      </c>
      <c r="T3" s="5">
        <v>430</v>
      </c>
      <c r="U3" s="4">
        <v>202450</v>
      </c>
      <c r="V3" s="4">
        <v>102314</v>
      </c>
      <c r="W3" s="4">
        <v>68980</v>
      </c>
      <c r="X3" s="4">
        <v>20676</v>
      </c>
      <c r="Y3" s="4">
        <v>6979</v>
      </c>
      <c r="Z3" s="4">
        <v>3501</v>
      </c>
      <c r="AA3" s="8">
        <v>0.6623</v>
      </c>
      <c r="AB3" s="8">
        <v>0.75540000000000007</v>
      </c>
      <c r="AC3" s="8">
        <v>0.68489999999999995</v>
      </c>
      <c r="AD3" s="8">
        <v>0.60199999999999998</v>
      </c>
      <c r="AE3" s="8">
        <v>0.32020000000000004</v>
      </c>
      <c r="AF3" s="8">
        <v>0.2621</v>
      </c>
      <c r="AG3">
        <v>2.46</v>
      </c>
      <c r="AH3">
        <v>3.07</v>
      </c>
      <c r="AI3">
        <v>2.09</v>
      </c>
      <c r="AJ3">
        <v>1.79</v>
      </c>
      <c r="AK3">
        <v>1.62</v>
      </c>
      <c r="AL3">
        <v>1.29</v>
      </c>
      <c r="AM3">
        <v>2.79</v>
      </c>
      <c r="AN3">
        <v>3.58</v>
      </c>
      <c r="AO3">
        <v>2.72</v>
      </c>
      <c r="AP3">
        <v>3</v>
      </c>
      <c r="AQ3">
        <v>2.35</v>
      </c>
      <c r="AR3">
        <v>2.2999999999999998</v>
      </c>
    </row>
    <row r="4" spans="2:44" x14ac:dyDescent="0.35">
      <c r="B4" s="1">
        <v>44774</v>
      </c>
      <c r="C4" s="3">
        <v>131</v>
      </c>
      <c r="D4" s="3">
        <v>91</v>
      </c>
      <c r="E4" s="3">
        <v>2616</v>
      </c>
      <c r="F4" s="2">
        <v>1.4395604395604396</v>
      </c>
      <c r="G4" s="10">
        <v>4090146</v>
      </c>
      <c r="H4" s="9">
        <v>40475</v>
      </c>
      <c r="I4" s="4">
        <v>278508</v>
      </c>
      <c r="J4" s="4">
        <v>128938</v>
      </c>
      <c r="K4" s="4">
        <v>92124</v>
      </c>
      <c r="L4" s="4">
        <v>36937</v>
      </c>
      <c r="M4" s="4">
        <v>16991</v>
      </c>
      <c r="N4" s="4">
        <v>3518</v>
      </c>
      <c r="O4" s="5">
        <v>9982</v>
      </c>
      <c r="P4" s="5">
        <v>4498</v>
      </c>
      <c r="Q4" s="5">
        <v>3240</v>
      </c>
      <c r="R4" s="5">
        <v>1108</v>
      </c>
      <c r="S4" s="5">
        <v>703</v>
      </c>
      <c r="T4" s="5">
        <v>433</v>
      </c>
      <c r="U4" s="4">
        <v>225927</v>
      </c>
      <c r="V4" s="4">
        <v>110415</v>
      </c>
      <c r="W4" s="4">
        <v>79933</v>
      </c>
      <c r="X4" s="4">
        <v>23935</v>
      </c>
      <c r="Y4" s="4">
        <v>9723</v>
      </c>
      <c r="Z4" s="4">
        <v>1921</v>
      </c>
      <c r="AA4" s="8">
        <v>0.73010000000000008</v>
      </c>
      <c r="AB4" s="8">
        <v>0.79180000000000006</v>
      </c>
      <c r="AC4" s="8">
        <v>0.79590000000000005</v>
      </c>
      <c r="AD4" s="8">
        <v>0.69680000000000009</v>
      </c>
      <c r="AE4" s="8">
        <v>0.44619999999999999</v>
      </c>
      <c r="AF4" s="8">
        <v>0.1431</v>
      </c>
      <c r="AG4">
        <v>2.19</v>
      </c>
      <c r="AH4">
        <v>2.4500000000000002</v>
      </c>
      <c r="AI4">
        <v>2.27</v>
      </c>
      <c r="AJ4">
        <v>1.55</v>
      </c>
      <c r="AK4">
        <v>1.31</v>
      </c>
      <c r="AL4">
        <v>1.26</v>
      </c>
      <c r="AM4">
        <v>2.4960000000000004</v>
      </c>
      <c r="AN4">
        <v>2.86</v>
      </c>
      <c r="AO4">
        <v>2.62</v>
      </c>
      <c r="AP4">
        <v>2.39</v>
      </c>
      <c r="AQ4">
        <v>2.2999999999999998</v>
      </c>
      <c r="AR4">
        <v>2.31</v>
      </c>
    </row>
    <row r="5" spans="2:44" x14ac:dyDescent="0.35">
      <c r="B5" s="1">
        <v>44866</v>
      </c>
      <c r="C5" s="3">
        <v>237</v>
      </c>
      <c r="D5" s="3">
        <v>88</v>
      </c>
      <c r="E5" s="3">
        <v>2378</v>
      </c>
      <c r="F5" s="2">
        <v>2.6931818181818183</v>
      </c>
      <c r="G5" s="10">
        <v>3959076</v>
      </c>
      <c r="H5" s="9">
        <v>43200</v>
      </c>
      <c r="I5" s="4">
        <v>215150</v>
      </c>
      <c r="J5" s="4">
        <v>105553</v>
      </c>
      <c r="K5" s="4">
        <v>74605</v>
      </c>
      <c r="L5" s="4">
        <v>26000</v>
      </c>
      <c r="M5" s="4">
        <v>8992</v>
      </c>
      <c r="N5" s="4">
        <v>0</v>
      </c>
      <c r="O5" s="5">
        <v>9562</v>
      </c>
      <c r="P5" s="5">
        <v>4510</v>
      </c>
      <c r="Q5" s="5">
        <v>3240</v>
      </c>
      <c r="R5" s="5">
        <v>1108</v>
      </c>
      <c r="S5" s="5">
        <v>704</v>
      </c>
      <c r="T5" s="5">
        <v>0</v>
      </c>
      <c r="U5" s="4">
        <v>205056</v>
      </c>
      <c r="V5" s="4">
        <v>104454</v>
      </c>
      <c r="W5" s="4">
        <v>72631</v>
      </c>
      <c r="X5" s="4">
        <v>20824</v>
      </c>
      <c r="Y5" s="4">
        <v>7147</v>
      </c>
      <c r="Z5" s="4">
        <v>0</v>
      </c>
      <c r="AA5" s="8">
        <v>0.71479999999999999</v>
      </c>
      <c r="AB5" s="8">
        <v>0.7720999999999999</v>
      </c>
      <c r="AC5" s="8">
        <v>0.74730000000000008</v>
      </c>
      <c r="AD5" s="8">
        <v>0.62649999999999995</v>
      </c>
      <c r="AE5" s="8">
        <v>0.33840000000000003</v>
      </c>
      <c r="AF5" s="8">
        <v>0</v>
      </c>
      <c r="AG5">
        <v>2.3199999999999998</v>
      </c>
      <c r="AH5">
        <v>2.42</v>
      </c>
      <c r="AI5">
        <v>2.4</v>
      </c>
      <c r="AJ5">
        <v>1.9</v>
      </c>
      <c r="AK5">
        <v>1.61</v>
      </c>
      <c r="AM5">
        <v>1.8620000000000001</v>
      </c>
      <c r="AN5">
        <v>2.44</v>
      </c>
      <c r="AO5">
        <v>2.4700000000000002</v>
      </c>
      <c r="AP5">
        <v>2.37</v>
      </c>
      <c r="AQ5">
        <v>2.0299999999999998</v>
      </c>
      <c r="AR5">
        <v>0</v>
      </c>
    </row>
    <row r="6" spans="2:44" x14ac:dyDescent="0.35">
      <c r="B6" s="1">
        <v>44958</v>
      </c>
      <c r="C6" s="3">
        <v>221</v>
      </c>
      <c r="D6" s="3">
        <v>89</v>
      </c>
      <c r="E6" s="3">
        <v>2580</v>
      </c>
      <c r="F6" s="2">
        <v>2.4831460674157304</v>
      </c>
      <c r="G6" s="10">
        <v>3959076</v>
      </c>
      <c r="H6" s="9">
        <v>47628</v>
      </c>
      <c r="I6" s="4">
        <v>206714</v>
      </c>
      <c r="J6" s="4">
        <v>105312</v>
      </c>
      <c r="K6" s="4">
        <v>61948</v>
      </c>
      <c r="L6" s="4">
        <v>28653</v>
      </c>
      <c r="M6" s="4">
        <v>7922</v>
      </c>
      <c r="N6" s="4">
        <v>2879</v>
      </c>
      <c r="O6" s="5">
        <v>9995</v>
      </c>
      <c r="P6" s="5">
        <v>4510</v>
      </c>
      <c r="Q6" s="5">
        <v>3240</v>
      </c>
      <c r="R6" s="5">
        <v>1108</v>
      </c>
      <c r="S6" s="5">
        <v>704</v>
      </c>
      <c r="T6" s="5">
        <v>433</v>
      </c>
      <c r="U6" s="4">
        <v>178116</v>
      </c>
      <c r="V6" s="4">
        <v>93593</v>
      </c>
      <c r="W6" s="4">
        <v>57369</v>
      </c>
      <c r="X6" s="4">
        <v>19519</v>
      </c>
      <c r="Y6" s="4">
        <v>6069</v>
      </c>
      <c r="Z6" s="4">
        <v>1566</v>
      </c>
      <c r="AA6" s="8">
        <v>0.63639999999999997</v>
      </c>
      <c r="AB6" s="8">
        <v>0.74120000000000008</v>
      </c>
      <c r="AC6" s="8">
        <v>0.63240000000000007</v>
      </c>
      <c r="AD6" s="8">
        <v>0.62909999999999999</v>
      </c>
      <c r="AE6" s="8">
        <v>0.30790000000000001</v>
      </c>
      <c r="AF6" s="8">
        <v>0.12920000000000001</v>
      </c>
      <c r="AG6">
        <v>2.31</v>
      </c>
      <c r="AH6">
        <v>2.58</v>
      </c>
      <c r="AI6">
        <v>2.31</v>
      </c>
      <c r="AJ6">
        <v>1.63</v>
      </c>
      <c r="AK6">
        <v>1.5</v>
      </c>
      <c r="AL6">
        <v>1.25</v>
      </c>
      <c r="AM6">
        <v>2.4079999999999999</v>
      </c>
      <c r="AN6">
        <v>2.91</v>
      </c>
      <c r="AO6">
        <v>2.4900000000000002</v>
      </c>
      <c r="AP6">
        <v>2.4</v>
      </c>
      <c r="AQ6">
        <v>1.95</v>
      </c>
      <c r="AR6">
        <v>2.29</v>
      </c>
    </row>
    <row r="7" spans="2:44" x14ac:dyDescent="0.35">
      <c r="B7" s="1">
        <v>45047</v>
      </c>
      <c r="C7" s="3">
        <v>251</v>
      </c>
      <c r="D7" s="3">
        <v>99</v>
      </c>
      <c r="E7" s="3">
        <v>2654</v>
      </c>
      <c r="F7" s="2">
        <v>2.5353535353535355</v>
      </c>
      <c r="G7" s="10">
        <v>3959076</v>
      </c>
      <c r="H7" s="9">
        <v>47315</v>
      </c>
      <c r="I7" s="4">
        <v>241114</v>
      </c>
      <c r="J7" s="4">
        <v>116854</v>
      </c>
      <c r="K7" s="4">
        <v>76293</v>
      </c>
      <c r="L7" s="4">
        <v>35108</v>
      </c>
      <c r="M7" s="4">
        <v>8998</v>
      </c>
      <c r="N7" s="4">
        <v>3861</v>
      </c>
      <c r="O7" s="5">
        <v>9995</v>
      </c>
      <c r="P7" s="5">
        <v>4510</v>
      </c>
      <c r="Q7" s="5">
        <v>3240</v>
      </c>
      <c r="R7" s="5">
        <v>1108</v>
      </c>
      <c r="S7" s="5">
        <v>704</v>
      </c>
      <c r="T7" s="5">
        <v>433</v>
      </c>
      <c r="U7" s="4">
        <v>207839</v>
      </c>
      <c r="V7" s="4">
        <v>107424</v>
      </c>
      <c r="W7" s="4">
        <v>68077</v>
      </c>
      <c r="X7" s="4">
        <v>23281</v>
      </c>
      <c r="Y7" s="4">
        <v>6748</v>
      </c>
      <c r="Z7" s="4">
        <v>2309</v>
      </c>
      <c r="AA7" s="8">
        <v>0.67069999999999996</v>
      </c>
      <c r="AB7" s="8">
        <v>0.76840000000000008</v>
      </c>
      <c r="AC7" s="8">
        <v>0.67779999999999996</v>
      </c>
      <c r="AD7" s="8">
        <v>0.67779999999999996</v>
      </c>
      <c r="AE7" s="8">
        <v>0.30920000000000003</v>
      </c>
      <c r="AF7" s="8">
        <v>0.17199999999999999</v>
      </c>
      <c r="AG7">
        <v>2.2799999999999998</v>
      </c>
      <c r="AH7">
        <v>2.65</v>
      </c>
      <c r="AI7">
        <v>2.19</v>
      </c>
      <c r="AJ7">
        <v>1.6</v>
      </c>
      <c r="AK7">
        <v>1.44</v>
      </c>
      <c r="AL7">
        <v>1.17</v>
      </c>
      <c r="AM7">
        <v>2.3280000000000003</v>
      </c>
      <c r="AN7">
        <v>2.88</v>
      </c>
      <c r="AO7">
        <v>2.46</v>
      </c>
      <c r="AP7">
        <v>2.42</v>
      </c>
      <c r="AQ7">
        <v>1.92</v>
      </c>
      <c r="AR7">
        <v>1.96</v>
      </c>
    </row>
    <row r="8" spans="2:44" x14ac:dyDescent="0.35">
      <c r="B8" s="1">
        <v>45139</v>
      </c>
      <c r="C8" s="3">
        <v>147</v>
      </c>
      <c r="D8" s="3">
        <v>107</v>
      </c>
      <c r="E8" s="3">
        <v>2712</v>
      </c>
      <c r="F8" s="2">
        <v>1.3738317757009346</v>
      </c>
      <c r="G8" s="10">
        <v>4461061</v>
      </c>
      <c r="H8" s="9">
        <v>50016</v>
      </c>
      <c r="I8" s="4">
        <v>247014</v>
      </c>
      <c r="J8" s="4">
        <v>106283</v>
      </c>
      <c r="K8" s="4">
        <v>92384</v>
      </c>
      <c r="L8" s="4">
        <v>33655</v>
      </c>
      <c r="M8" s="4">
        <v>7343</v>
      </c>
      <c r="N8" s="4">
        <v>7349</v>
      </c>
      <c r="O8" s="5">
        <v>10139</v>
      </c>
      <c r="P8" s="5">
        <v>4510</v>
      </c>
      <c r="Q8" s="5">
        <v>3240</v>
      </c>
      <c r="R8" s="5">
        <v>1252</v>
      </c>
      <c r="S8" s="5">
        <v>704</v>
      </c>
      <c r="T8" s="5">
        <v>433</v>
      </c>
      <c r="U8" s="4">
        <v>230418</v>
      </c>
      <c r="V8" s="4">
        <v>117382</v>
      </c>
      <c r="W8" s="4">
        <v>79743</v>
      </c>
      <c r="X8" s="4">
        <v>23258</v>
      </c>
      <c r="Y8" s="4">
        <v>6042</v>
      </c>
      <c r="Z8" s="4">
        <v>3993</v>
      </c>
      <c r="AA8" s="8">
        <v>0.73309999999999997</v>
      </c>
      <c r="AB8" s="8">
        <v>0.8395999999999999</v>
      </c>
      <c r="AC8" s="8">
        <v>0.79400000000000004</v>
      </c>
      <c r="AD8" s="8">
        <v>0.59920000000000007</v>
      </c>
      <c r="AE8" s="8">
        <v>0.27690000000000003</v>
      </c>
      <c r="AF8" s="8">
        <v>0.29749999999999999</v>
      </c>
      <c r="AG8">
        <v>2.61</v>
      </c>
      <c r="AH8">
        <v>3.4</v>
      </c>
      <c r="AI8">
        <v>2.25</v>
      </c>
      <c r="AJ8">
        <v>1.7</v>
      </c>
      <c r="AK8">
        <v>1.39</v>
      </c>
      <c r="AL8">
        <v>1.27</v>
      </c>
      <c r="AM8">
        <v>2.4319999999999999</v>
      </c>
      <c r="AN8">
        <v>3.08</v>
      </c>
      <c r="AO8">
        <v>2.6</v>
      </c>
      <c r="AP8">
        <v>2.46</v>
      </c>
      <c r="AQ8">
        <v>1.69</v>
      </c>
      <c r="AR8">
        <v>2.33</v>
      </c>
    </row>
    <row r="9" spans="2:44" x14ac:dyDescent="0.35">
      <c r="B9" s="1">
        <v>45231</v>
      </c>
      <c r="C9" s="3">
        <v>210</v>
      </c>
      <c r="D9" s="3">
        <v>111</v>
      </c>
      <c r="E9" s="3">
        <v>2920</v>
      </c>
      <c r="F9" s="2">
        <v>1.8918918918918919</v>
      </c>
      <c r="G9" s="10">
        <v>4719311</v>
      </c>
      <c r="H9" s="9">
        <v>51569</v>
      </c>
      <c r="I9" s="4">
        <v>237070</v>
      </c>
      <c r="J9" s="4">
        <v>105241</v>
      </c>
      <c r="K9" s="4">
        <v>81641</v>
      </c>
      <c r="L9" s="4">
        <v>32126</v>
      </c>
      <c r="M9" s="4">
        <v>8644</v>
      </c>
      <c r="N9" s="4">
        <v>9418</v>
      </c>
      <c r="O9" s="5">
        <v>10277</v>
      </c>
      <c r="P9" s="5">
        <v>4648</v>
      </c>
      <c r="Q9" s="5">
        <v>3240</v>
      </c>
      <c r="R9" s="5">
        <v>1252</v>
      </c>
      <c r="S9" s="5">
        <v>704</v>
      </c>
      <c r="T9" s="5">
        <v>433</v>
      </c>
      <c r="U9" s="4">
        <v>219518</v>
      </c>
      <c r="V9" s="4">
        <v>114071</v>
      </c>
      <c r="W9" s="4">
        <v>68076</v>
      </c>
      <c r="X9" s="4">
        <v>25591</v>
      </c>
      <c r="Y9" s="4">
        <v>6969</v>
      </c>
      <c r="Z9" s="4">
        <v>4811</v>
      </c>
      <c r="AA9" s="8">
        <v>0.71200000000000008</v>
      </c>
      <c r="AB9" s="8">
        <v>0.81810000000000005</v>
      </c>
      <c r="AC9" s="8">
        <v>0.70030000000000003</v>
      </c>
      <c r="AD9" s="8">
        <v>0.68140000000000001</v>
      </c>
      <c r="AE9" s="8">
        <v>0.33</v>
      </c>
      <c r="AF9" s="8">
        <v>0.37040000000000001</v>
      </c>
      <c r="AG9">
        <v>2.4700000000000002</v>
      </c>
      <c r="AH9">
        <v>2.98</v>
      </c>
      <c r="AI9">
        <v>2.2599999999999998</v>
      </c>
      <c r="AJ9">
        <v>1.99</v>
      </c>
      <c r="AK9">
        <v>1.32</v>
      </c>
      <c r="AL9">
        <v>1.18</v>
      </c>
      <c r="AM9">
        <v>2.3840000000000003</v>
      </c>
      <c r="AN9">
        <v>2.75</v>
      </c>
      <c r="AO9">
        <v>2.72</v>
      </c>
      <c r="AP9">
        <v>2.5</v>
      </c>
      <c r="AQ9">
        <v>1.64</v>
      </c>
      <c r="AR9">
        <v>2.31</v>
      </c>
    </row>
    <row r="10" spans="2:44" x14ac:dyDescent="0.35">
      <c r="B10" s="1">
        <v>45323</v>
      </c>
      <c r="C10" s="3">
        <v>178</v>
      </c>
      <c r="D10" s="3">
        <v>116</v>
      </c>
      <c r="E10" s="3">
        <v>3329</v>
      </c>
      <c r="F10" s="2">
        <v>1.5344827586206897</v>
      </c>
      <c r="G10" s="10">
        <v>4899906</v>
      </c>
      <c r="H10" s="9">
        <v>54254</v>
      </c>
      <c r="I10" s="4">
        <v>191706</v>
      </c>
      <c r="J10" s="4">
        <v>91799</v>
      </c>
      <c r="K10" s="4">
        <v>59336</v>
      </c>
      <c r="L10" s="4">
        <v>33294</v>
      </c>
      <c r="M10" s="4">
        <v>7277</v>
      </c>
      <c r="N10" s="4">
        <v>0</v>
      </c>
      <c r="O10" s="5">
        <v>10089</v>
      </c>
      <c r="P10" s="5">
        <v>4648</v>
      </c>
      <c r="Q10" s="5">
        <v>3260</v>
      </c>
      <c r="R10" s="5">
        <v>1481</v>
      </c>
      <c r="S10" s="5">
        <v>700</v>
      </c>
      <c r="T10" s="5">
        <v>0</v>
      </c>
      <c r="U10" s="4">
        <v>179449</v>
      </c>
      <c r="V10" s="4">
        <v>101621</v>
      </c>
      <c r="W10" s="4">
        <v>49112</v>
      </c>
      <c r="X10" s="4">
        <v>22833</v>
      </c>
      <c r="Y10" s="4">
        <v>5883</v>
      </c>
      <c r="Z10" s="4">
        <v>0</v>
      </c>
      <c r="AA10" s="8">
        <v>0.61329999999999996</v>
      </c>
      <c r="AB10" s="8">
        <v>0.75390000000000001</v>
      </c>
      <c r="AC10" s="8">
        <v>0.51950000000000007</v>
      </c>
      <c r="AD10" s="8">
        <v>0.53159999999999996</v>
      </c>
      <c r="AE10" s="8">
        <v>0.28939999999999999</v>
      </c>
      <c r="AF10" s="8">
        <v>0</v>
      </c>
      <c r="AG10">
        <v>2.4700000000000002</v>
      </c>
      <c r="AH10">
        <v>3.03</v>
      </c>
      <c r="AI10">
        <v>2.16</v>
      </c>
      <c r="AJ10">
        <v>1.7</v>
      </c>
      <c r="AK10">
        <v>1.37</v>
      </c>
      <c r="AM10">
        <v>1.9039999999999999</v>
      </c>
      <c r="AN10">
        <v>2.74</v>
      </c>
      <c r="AO10">
        <v>2.61</v>
      </c>
      <c r="AP10">
        <v>2.4700000000000002</v>
      </c>
      <c r="AQ10">
        <v>1.7</v>
      </c>
      <c r="AR10">
        <v>0</v>
      </c>
    </row>
    <row r="11" spans="2:44" x14ac:dyDescent="0.35">
      <c r="B11" s="1">
        <v>45413</v>
      </c>
      <c r="C11" s="3">
        <v>222</v>
      </c>
      <c r="D11" s="3">
        <v>121</v>
      </c>
      <c r="E11" s="3">
        <v>3510</v>
      </c>
      <c r="F11" s="2">
        <v>1.834710743801653</v>
      </c>
      <c r="G11" s="11">
        <v>4733166</v>
      </c>
      <c r="H11" s="9">
        <v>56576</v>
      </c>
      <c r="I11" s="4">
        <v>233522</v>
      </c>
      <c r="J11" s="4">
        <v>110599</v>
      </c>
      <c r="K11" s="4">
        <v>74647</v>
      </c>
      <c r="L11" s="4">
        <v>40336</v>
      </c>
      <c r="M11" s="4">
        <v>7940</v>
      </c>
      <c r="N11" s="4">
        <v>0</v>
      </c>
      <c r="O11" s="5">
        <v>10093</v>
      </c>
      <c r="P11" s="5">
        <v>4648</v>
      </c>
      <c r="Q11" s="5">
        <v>3260</v>
      </c>
      <c r="R11" s="5">
        <v>1481</v>
      </c>
      <c r="S11" s="5">
        <v>704</v>
      </c>
      <c r="T11" s="5">
        <v>0</v>
      </c>
      <c r="U11" s="4">
        <v>207898</v>
      </c>
      <c r="V11" s="4">
        <v>113660</v>
      </c>
      <c r="W11" s="4">
        <v>60715</v>
      </c>
      <c r="X11" s="4">
        <v>27490</v>
      </c>
      <c r="Y11" s="4">
        <v>6033</v>
      </c>
      <c r="Z11" s="4">
        <v>0</v>
      </c>
      <c r="AA11" s="8">
        <v>0.66449999999999998</v>
      </c>
      <c r="AB11" s="8">
        <v>0.78879999999999995</v>
      </c>
      <c r="AC11" s="8">
        <v>0.60070000000000001</v>
      </c>
      <c r="AD11" s="8">
        <v>0.59870000000000001</v>
      </c>
      <c r="AE11" s="8">
        <v>0.27639999999999998</v>
      </c>
      <c r="AF11" s="8">
        <v>0</v>
      </c>
      <c r="AG11">
        <v>2.38</v>
      </c>
      <c r="AH11">
        <v>2.88</v>
      </c>
      <c r="AI11">
        <v>2.12</v>
      </c>
      <c r="AJ11">
        <v>1.7</v>
      </c>
      <c r="AK11">
        <v>1.36</v>
      </c>
      <c r="AM11">
        <v>1.94</v>
      </c>
      <c r="AN11">
        <v>2.81</v>
      </c>
      <c r="AO11">
        <v>2.6</v>
      </c>
      <c r="AP11">
        <v>2.5</v>
      </c>
      <c r="AQ11">
        <v>1.79</v>
      </c>
      <c r="AR11">
        <v>0</v>
      </c>
    </row>
    <row r="12" spans="2:44" x14ac:dyDescent="0.35">
      <c r="B12" s="1">
        <v>45505</v>
      </c>
      <c r="C12" s="3">
        <v>197</v>
      </c>
      <c r="D12" s="3">
        <v>127</v>
      </c>
      <c r="E12" s="3">
        <v>3739</v>
      </c>
      <c r="F12" s="2">
        <v>1.5511811023622046</v>
      </c>
      <c r="G12" s="10">
        <v>4949497</v>
      </c>
      <c r="H12" s="9">
        <v>55385</v>
      </c>
      <c r="I12" s="4">
        <v>254396</v>
      </c>
      <c r="J12" s="4">
        <v>117914</v>
      </c>
      <c r="K12" s="4">
        <v>86656</v>
      </c>
      <c r="L12" s="4">
        <v>38945</v>
      </c>
      <c r="M12" s="4">
        <v>10881</v>
      </c>
      <c r="N12" s="4">
        <v>0</v>
      </c>
      <c r="O12" s="5">
        <v>10093</v>
      </c>
      <c r="P12" s="5">
        <v>4648</v>
      </c>
      <c r="Q12" s="5">
        <v>3260</v>
      </c>
      <c r="R12" s="5">
        <v>1481</v>
      </c>
      <c r="S12" s="5">
        <v>704</v>
      </c>
      <c r="T12" s="5">
        <v>0</v>
      </c>
      <c r="U12" s="4">
        <v>226226</v>
      </c>
      <c r="V12" s="4">
        <v>121146</v>
      </c>
      <c r="W12" s="4">
        <v>71047</v>
      </c>
      <c r="X12" s="4">
        <v>26654</v>
      </c>
      <c r="Y12" s="4">
        <v>7379</v>
      </c>
      <c r="Z12" s="4">
        <v>0</v>
      </c>
      <c r="AA12" s="8">
        <v>0.72299999999999998</v>
      </c>
      <c r="AB12" s="8">
        <v>0.84079999999999999</v>
      </c>
      <c r="AC12" s="8">
        <v>0.70299999999999996</v>
      </c>
      <c r="AD12" s="8">
        <v>0.5806</v>
      </c>
      <c r="AE12" s="8">
        <v>0.33810000000000001</v>
      </c>
      <c r="AF12" s="8">
        <v>0</v>
      </c>
      <c r="AG12">
        <v>2.4900000000000002</v>
      </c>
      <c r="AH12">
        <v>3.07</v>
      </c>
      <c r="AI12">
        <v>2.19</v>
      </c>
      <c r="AJ12">
        <v>1.71</v>
      </c>
      <c r="AK12">
        <v>1.4</v>
      </c>
      <c r="AM12">
        <v>2.044</v>
      </c>
      <c r="AN12">
        <v>2.99</v>
      </c>
      <c r="AO12">
        <v>2.67</v>
      </c>
      <c r="AP12">
        <v>2.5</v>
      </c>
      <c r="AQ12">
        <v>2.06</v>
      </c>
      <c r="AR12">
        <v>0</v>
      </c>
    </row>
    <row r="13" spans="2:44" x14ac:dyDescent="0.35">
      <c r="B13" s="1">
        <v>45597</v>
      </c>
      <c r="C13" s="3">
        <v>141</v>
      </c>
      <c r="D13" s="3">
        <v>139</v>
      </c>
      <c r="E13" s="3">
        <v>3706</v>
      </c>
      <c r="F13" s="2">
        <v>1.014388489208633</v>
      </c>
      <c r="G13" s="10">
        <v>5026845</v>
      </c>
      <c r="H13" s="9">
        <v>56287</v>
      </c>
      <c r="I13" s="4">
        <v>160698</v>
      </c>
      <c r="J13" s="4">
        <v>88647</v>
      </c>
      <c r="K13" s="4">
        <v>42856</v>
      </c>
      <c r="L13" s="4">
        <v>25657</v>
      </c>
      <c r="M13" s="4">
        <v>3538</v>
      </c>
      <c r="N13" s="4">
        <v>0</v>
      </c>
      <c r="O13" s="5">
        <v>10093</v>
      </c>
      <c r="P13" s="5">
        <v>4648</v>
      </c>
      <c r="Q13" s="5">
        <v>3260</v>
      </c>
      <c r="R13" s="5">
        <v>1481</v>
      </c>
      <c r="S13" s="5">
        <v>704</v>
      </c>
      <c r="T13" s="6">
        <v>0</v>
      </c>
      <c r="U13" s="4">
        <v>147119</v>
      </c>
      <c r="V13" s="4">
        <v>91019</v>
      </c>
      <c r="W13" s="4">
        <v>35554</v>
      </c>
      <c r="X13" s="4">
        <v>17534</v>
      </c>
      <c r="Y13" s="4">
        <v>3012</v>
      </c>
      <c r="Z13" s="4">
        <v>0</v>
      </c>
      <c r="AA13" s="8">
        <v>0.48580000000000001</v>
      </c>
      <c r="AB13" s="8">
        <v>0.65269999999999995</v>
      </c>
      <c r="AC13" s="8">
        <v>0.36349999999999999</v>
      </c>
      <c r="AD13" s="8">
        <v>0.39460000000000001</v>
      </c>
      <c r="AE13" s="8">
        <v>0.1426</v>
      </c>
      <c r="AF13" s="8">
        <v>0</v>
      </c>
      <c r="AG13">
        <v>2.44</v>
      </c>
      <c r="AH13">
        <v>2.85</v>
      </c>
      <c r="AI13">
        <v>2.11</v>
      </c>
      <c r="AJ13">
        <v>1.71</v>
      </c>
      <c r="AK13">
        <v>1.4</v>
      </c>
      <c r="AM13">
        <v>1.8940000000000001</v>
      </c>
      <c r="AN13">
        <v>2.78</v>
      </c>
      <c r="AO13">
        <v>2.54</v>
      </c>
      <c r="AP13">
        <v>2.5</v>
      </c>
      <c r="AQ13">
        <v>1.65</v>
      </c>
      <c r="AR13">
        <v>0</v>
      </c>
    </row>
    <row r="14" spans="2:44" x14ac:dyDescent="0.35">
      <c r="B14" s="1">
        <v>45689</v>
      </c>
      <c r="C14" s="3">
        <v>147</v>
      </c>
      <c r="D14" s="3">
        <v>139</v>
      </c>
      <c r="E14" s="3">
        <v>3837</v>
      </c>
      <c r="F14" s="2">
        <v>1.0575539568345325</v>
      </c>
      <c r="G14" s="10">
        <v>5033246</v>
      </c>
      <c r="H14" s="9">
        <v>56444</v>
      </c>
      <c r="I14" s="4">
        <v>119146</v>
      </c>
      <c r="J14" s="4">
        <v>74638</v>
      </c>
      <c r="K14" s="4">
        <v>25092</v>
      </c>
      <c r="L14" s="4">
        <v>14827</v>
      </c>
      <c r="M14" s="4">
        <v>4589</v>
      </c>
      <c r="N14" s="4">
        <v>0</v>
      </c>
      <c r="O14" s="5">
        <v>10093</v>
      </c>
      <c r="P14" s="5">
        <v>4648</v>
      </c>
      <c r="Q14" s="5">
        <v>3260</v>
      </c>
      <c r="R14" s="5">
        <v>1481</v>
      </c>
      <c r="S14" s="5">
        <v>704</v>
      </c>
      <c r="T14" s="6">
        <v>0</v>
      </c>
      <c r="U14" s="4">
        <v>130584</v>
      </c>
      <c r="V14" s="4">
        <v>82746</v>
      </c>
      <c r="W14" s="4">
        <v>30965</v>
      </c>
      <c r="X14" s="4">
        <v>13273</v>
      </c>
      <c r="Y14" s="4">
        <v>3600</v>
      </c>
      <c r="Z14" s="4">
        <v>0</v>
      </c>
      <c r="AA14" s="8">
        <v>0.46210000000000001</v>
      </c>
      <c r="AB14" s="8">
        <v>0.63580000000000003</v>
      </c>
      <c r="AC14" s="8">
        <v>0.33929999999999999</v>
      </c>
      <c r="AD14" s="8">
        <v>0.3201</v>
      </c>
      <c r="AE14" s="8">
        <v>0.18260000000000001</v>
      </c>
      <c r="AF14" s="8">
        <v>0</v>
      </c>
      <c r="AG14">
        <v>2.76</v>
      </c>
      <c r="AH14">
        <v>3.05</v>
      </c>
      <c r="AI14">
        <v>2.66</v>
      </c>
      <c r="AJ14">
        <v>1.94</v>
      </c>
      <c r="AK14">
        <v>1.41</v>
      </c>
      <c r="AM14">
        <v>1.7719999999999998</v>
      </c>
      <c r="AN14">
        <v>2.75</v>
      </c>
      <c r="AO14">
        <v>2.16</v>
      </c>
      <c r="AP14">
        <v>2.16</v>
      </c>
      <c r="AQ14">
        <v>1.79</v>
      </c>
      <c r="AR14">
        <v>0</v>
      </c>
    </row>
    <row r="15" spans="2:44" x14ac:dyDescent="0.35">
      <c r="B15" s="1">
        <v>45778</v>
      </c>
      <c r="C15" s="3">
        <v>131</v>
      </c>
      <c r="D15" s="3">
        <v>142</v>
      </c>
      <c r="E15" s="3">
        <v>4298</v>
      </c>
      <c r="F15" s="2">
        <v>0.92253521126760563</v>
      </c>
      <c r="G15" s="10">
        <v>4901951</v>
      </c>
      <c r="H15" s="9">
        <v>56191</v>
      </c>
      <c r="I15" s="4">
        <v>165415</v>
      </c>
      <c r="J15" s="4">
        <v>85770</v>
      </c>
      <c r="K15" s="4">
        <v>49296</v>
      </c>
      <c r="L15" s="4">
        <v>24922</v>
      </c>
      <c r="M15" s="4">
        <v>5427</v>
      </c>
      <c r="N15" s="4">
        <v>0</v>
      </c>
      <c r="O15" s="5">
        <v>10093</v>
      </c>
      <c r="P15" s="5">
        <v>4648</v>
      </c>
      <c r="Q15" s="5">
        <v>3260</v>
      </c>
      <c r="R15" s="5">
        <v>1481</v>
      </c>
      <c r="S15" s="5">
        <v>704</v>
      </c>
      <c r="T15" s="6">
        <v>0</v>
      </c>
      <c r="U15" s="4">
        <v>156841</v>
      </c>
      <c r="V15" s="4">
        <v>87494</v>
      </c>
      <c r="W15" s="4">
        <v>44449</v>
      </c>
      <c r="X15" s="4">
        <v>20469</v>
      </c>
      <c r="Y15" s="4">
        <v>4429</v>
      </c>
      <c r="Z15" s="4">
        <v>0</v>
      </c>
      <c r="AA15" s="8">
        <v>0.50119999999999998</v>
      </c>
      <c r="AB15" s="8">
        <v>0.60729999999999995</v>
      </c>
      <c r="AC15" s="8">
        <v>0.43979999999999997</v>
      </c>
      <c r="AD15" s="8">
        <v>0.44590000000000002</v>
      </c>
      <c r="AE15" s="8">
        <v>0.2029</v>
      </c>
      <c r="AF15" s="8">
        <v>0</v>
      </c>
      <c r="AG15">
        <v>2.54</v>
      </c>
      <c r="AH15">
        <v>2.96</v>
      </c>
      <c r="AI15">
        <v>2.2200000000000002</v>
      </c>
      <c r="AJ15">
        <v>1.95</v>
      </c>
      <c r="AK15">
        <v>1.34</v>
      </c>
      <c r="AM15">
        <v>1.8760000000000001</v>
      </c>
      <c r="AN15">
        <v>2.9</v>
      </c>
      <c r="AO15">
        <v>2.4700000000000002</v>
      </c>
      <c r="AP15">
        <v>2.37</v>
      </c>
      <c r="AQ15">
        <v>1.64</v>
      </c>
      <c r="AR15">
        <v>0</v>
      </c>
    </row>
    <row r="16" spans="2:44" x14ac:dyDescent="0.35">
      <c r="B16" s="1">
        <v>45870</v>
      </c>
      <c r="C16" s="3">
        <v>94</v>
      </c>
      <c r="D16" s="3">
        <v>142</v>
      </c>
      <c r="E16" s="3">
        <v>4070</v>
      </c>
      <c r="F16" s="2">
        <v>0.6619718309859155</v>
      </c>
      <c r="G16" s="10">
        <v>5069749</v>
      </c>
      <c r="H16" s="9">
        <v>57795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4">
        <v>0</v>
      </c>
      <c r="V16" s="7" t="s">
        <v>15</v>
      </c>
      <c r="W16" s="4">
        <v>0</v>
      </c>
      <c r="X16" s="4">
        <v>0</v>
      </c>
      <c r="Y16" s="4">
        <v>0</v>
      </c>
      <c r="Z16" s="4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8" x14ac:dyDescent="0.35">
      <c r="B17" s="12">
        <v>45962</v>
      </c>
      <c r="C17" s="3">
        <v>173</v>
      </c>
    </row>
    <row r="18" spans="1:8" x14ac:dyDescent="0.35">
      <c r="B18" s="12">
        <v>46054</v>
      </c>
      <c r="C18" s="3">
        <v>150</v>
      </c>
      <c r="H18" s="9"/>
    </row>
    <row r="19" spans="1:8" x14ac:dyDescent="0.35">
      <c r="B19" s="12">
        <v>46143</v>
      </c>
      <c r="C19" s="3">
        <v>99</v>
      </c>
    </row>
    <row r="20" spans="1:8" x14ac:dyDescent="0.35">
      <c r="F20" s="2"/>
      <c r="G20" s="2"/>
      <c r="H20" s="2"/>
    </row>
    <row r="21" spans="1:8" x14ac:dyDescent="0.35">
      <c r="F21" s="3"/>
      <c r="G21" s="2"/>
      <c r="H21" s="2"/>
    </row>
    <row r="22" spans="1:8" x14ac:dyDescent="0.35">
      <c r="B22" s="1"/>
      <c r="F22" s="2"/>
      <c r="G22" s="2"/>
      <c r="H22" s="2"/>
    </row>
    <row r="23" spans="1:8" x14ac:dyDescent="0.35">
      <c r="B23" s="1"/>
      <c r="F23" s="2"/>
      <c r="G23" s="2"/>
      <c r="H23" s="2"/>
    </row>
    <row r="24" spans="1:8" x14ac:dyDescent="0.35">
      <c r="B24" s="39" t="s">
        <v>44</v>
      </c>
      <c r="C24" s="39"/>
      <c r="D24" s="39"/>
      <c r="E24" s="39"/>
      <c r="F24" s="2"/>
      <c r="G24" s="2"/>
      <c r="H24" s="2"/>
    </row>
    <row r="25" spans="1:8" x14ac:dyDescent="0.35">
      <c r="F25" s="2"/>
      <c r="G25" s="2" t="s">
        <v>1</v>
      </c>
      <c r="H25" s="2"/>
    </row>
    <row r="26" spans="1:8" x14ac:dyDescent="0.35">
      <c r="F26" s="2"/>
      <c r="G26" s="2"/>
      <c r="H26" s="2"/>
    </row>
    <row r="27" spans="1:8" x14ac:dyDescent="0.35">
      <c r="F27" s="2"/>
      <c r="G27" s="2"/>
      <c r="H27" s="2"/>
    </row>
    <row r="28" spans="1:8" x14ac:dyDescent="0.35">
      <c r="F28" s="2"/>
      <c r="G28" s="2"/>
      <c r="H28" s="2"/>
    </row>
    <row r="29" spans="1:8" x14ac:dyDescent="0.35">
      <c r="F29" s="40">
        <v>2020</v>
      </c>
      <c r="G29" s="2" t="s">
        <v>46</v>
      </c>
      <c r="H29" s="2"/>
    </row>
    <row r="30" spans="1:8" x14ac:dyDescent="0.35">
      <c r="F30" s="40"/>
      <c r="G30" s="2" t="s">
        <v>47</v>
      </c>
      <c r="H30" s="2"/>
    </row>
    <row r="31" spans="1:8" x14ac:dyDescent="0.35">
      <c r="B31" t="s">
        <v>1</v>
      </c>
      <c r="C31" t="s">
        <v>0</v>
      </c>
      <c r="F31" s="40"/>
      <c r="G31" s="2" t="s">
        <v>48</v>
      </c>
      <c r="H31" s="2"/>
    </row>
    <row r="32" spans="1:8" x14ac:dyDescent="0.35">
      <c r="A32" s="34">
        <v>2020</v>
      </c>
      <c r="B32" t="s">
        <v>76</v>
      </c>
      <c r="F32" s="40"/>
      <c r="G32" s="2" t="s">
        <v>45</v>
      </c>
      <c r="H32" s="2"/>
    </row>
    <row r="33" spans="1:15" x14ac:dyDescent="0.35">
      <c r="A33" s="34"/>
      <c r="B33" t="s">
        <v>75</v>
      </c>
      <c r="F33" s="40">
        <v>2021</v>
      </c>
      <c r="G33" s="2" t="s">
        <v>46</v>
      </c>
      <c r="H33" s="2"/>
    </row>
    <row r="34" spans="1:15" x14ac:dyDescent="0.35">
      <c r="A34" s="34"/>
      <c r="B34" t="s">
        <v>72</v>
      </c>
      <c r="F34" s="40"/>
      <c r="G34" s="2" t="s">
        <v>47</v>
      </c>
      <c r="H34" s="2"/>
    </row>
    <row r="35" spans="1:15" x14ac:dyDescent="0.35">
      <c r="A35" s="34">
        <v>2021</v>
      </c>
      <c r="B35" t="s">
        <v>70</v>
      </c>
      <c r="F35" s="40"/>
      <c r="G35" s="2" t="s">
        <v>48</v>
      </c>
      <c r="H35" s="2"/>
    </row>
    <row r="36" spans="1:15" x14ac:dyDescent="0.35">
      <c r="A36" s="34"/>
      <c r="B36" t="s">
        <v>71</v>
      </c>
      <c r="F36" s="40"/>
      <c r="G36" s="2" t="s">
        <v>45</v>
      </c>
      <c r="H36" s="2"/>
    </row>
    <row r="37" spans="1:15" x14ac:dyDescent="0.35">
      <c r="A37" s="34"/>
      <c r="B37" s="1" t="s">
        <v>69</v>
      </c>
      <c r="C37" s="3">
        <v>129</v>
      </c>
      <c r="F37" s="40">
        <v>2022</v>
      </c>
      <c r="G37" s="2" t="s">
        <v>46</v>
      </c>
      <c r="H37" s="2"/>
      <c r="I37" s="2"/>
    </row>
    <row r="38" spans="1:15" x14ac:dyDescent="0.35">
      <c r="A38" s="34">
        <v>2022</v>
      </c>
      <c r="B38" s="1" t="s">
        <v>70</v>
      </c>
      <c r="C38" s="3">
        <v>64</v>
      </c>
      <c r="F38" s="40"/>
      <c r="G38" s="2" t="s">
        <v>47</v>
      </c>
      <c r="H38" s="2"/>
      <c r="I38" s="2"/>
    </row>
    <row r="39" spans="1:15" x14ac:dyDescent="0.35">
      <c r="A39" s="34"/>
      <c r="B39" s="1" t="s">
        <v>71</v>
      </c>
      <c r="C39" s="3">
        <v>131</v>
      </c>
      <c r="F39" s="40"/>
      <c r="G39" s="2" t="s">
        <v>48</v>
      </c>
      <c r="H39" s="2"/>
      <c r="I39" s="2"/>
    </row>
    <row r="40" spans="1:15" x14ac:dyDescent="0.35">
      <c r="A40" s="34"/>
      <c r="B40" s="1" t="s">
        <v>72</v>
      </c>
      <c r="C40" s="3">
        <v>237</v>
      </c>
      <c r="F40" s="40"/>
      <c r="G40" s="2" t="s">
        <v>45</v>
      </c>
      <c r="H40" s="2"/>
      <c r="I40" s="2"/>
      <c r="L40">
        <v>2023</v>
      </c>
      <c r="M40" s="3">
        <f>SUM(H41:H44)</f>
        <v>2487</v>
      </c>
    </row>
    <row r="41" spans="1:15" x14ac:dyDescent="0.35">
      <c r="A41" s="34">
        <v>2023</v>
      </c>
      <c r="B41" s="1" t="s">
        <v>73</v>
      </c>
      <c r="C41" s="3">
        <v>221</v>
      </c>
      <c r="F41" s="40">
        <v>2023</v>
      </c>
      <c r="G41" s="2" t="s">
        <v>46</v>
      </c>
      <c r="H41" s="2">
        <f t="shared" ref="H41:H54" si="0">C41*3</f>
        <v>663</v>
      </c>
      <c r="I41" s="2"/>
      <c r="L41">
        <v>2024</v>
      </c>
      <c r="M41" s="3">
        <f>SUM(H45:H48)</f>
        <v>2214</v>
      </c>
    </row>
    <row r="42" spans="1:15" x14ac:dyDescent="0.35">
      <c r="A42" s="34"/>
      <c r="B42" s="1" t="s">
        <v>74</v>
      </c>
      <c r="C42" s="3">
        <v>251</v>
      </c>
      <c r="F42" s="40"/>
      <c r="G42" s="2" t="s">
        <v>47</v>
      </c>
      <c r="H42" s="2">
        <f t="shared" si="0"/>
        <v>753</v>
      </c>
      <c r="I42" s="2"/>
      <c r="L42">
        <v>2025</v>
      </c>
      <c r="M42" s="3">
        <f>SUM(H49:H52)</f>
        <v>1635</v>
      </c>
    </row>
    <row r="43" spans="1:15" x14ac:dyDescent="0.35">
      <c r="A43" s="34"/>
      <c r="B43" s="1" t="s">
        <v>71</v>
      </c>
      <c r="C43" s="3">
        <v>147</v>
      </c>
      <c r="F43" s="40"/>
      <c r="G43" s="2" t="s">
        <v>48</v>
      </c>
      <c r="H43" s="2">
        <f t="shared" si="0"/>
        <v>441</v>
      </c>
      <c r="I43" s="2"/>
      <c r="L43">
        <v>2026</v>
      </c>
      <c r="M43" s="3">
        <f>SUM(H53:H54)*2</f>
        <v>1494</v>
      </c>
      <c r="N43" s="3">
        <f t="shared" ref="N43" si="1">SUM(I53:I54)*2</f>
        <v>918</v>
      </c>
      <c r="O43" s="3">
        <f>SUM(J53:J54)*2</f>
        <v>2310</v>
      </c>
    </row>
    <row r="44" spans="1:15" x14ac:dyDescent="0.35">
      <c r="A44" s="34"/>
      <c r="B44" s="1" t="s">
        <v>72</v>
      </c>
      <c r="C44" s="3">
        <v>210</v>
      </c>
      <c r="F44" s="40"/>
      <c r="G44" s="2" t="s">
        <v>45</v>
      </c>
      <c r="H44" s="2">
        <f t="shared" si="0"/>
        <v>630</v>
      </c>
      <c r="I44" s="2"/>
    </row>
    <row r="45" spans="1:15" x14ac:dyDescent="0.35">
      <c r="A45" s="34">
        <v>2024</v>
      </c>
      <c r="B45" s="1" t="s">
        <v>73</v>
      </c>
      <c r="C45" s="3">
        <v>178</v>
      </c>
      <c r="F45" s="40">
        <v>2024</v>
      </c>
      <c r="G45" s="2" t="s">
        <v>46</v>
      </c>
      <c r="H45" s="2">
        <f t="shared" si="0"/>
        <v>534</v>
      </c>
      <c r="I45" s="2"/>
    </row>
    <row r="46" spans="1:15" x14ac:dyDescent="0.35">
      <c r="A46" s="34"/>
      <c r="B46" s="1" t="s">
        <v>74</v>
      </c>
      <c r="C46" s="3">
        <v>222</v>
      </c>
      <c r="F46" s="40"/>
      <c r="G46" s="2" t="s">
        <v>47</v>
      </c>
      <c r="H46" s="2">
        <f t="shared" si="0"/>
        <v>666</v>
      </c>
      <c r="I46" s="2"/>
      <c r="M46" s="15"/>
      <c r="N46" s="15">
        <f>(N41-M41)/M41</f>
        <v>-1</v>
      </c>
    </row>
    <row r="47" spans="1:15" x14ac:dyDescent="0.35">
      <c r="A47" s="34"/>
      <c r="B47" s="1" t="s">
        <v>71</v>
      </c>
      <c r="C47" s="3">
        <v>197</v>
      </c>
      <c r="F47" s="40"/>
      <c r="G47" s="2" t="s">
        <v>48</v>
      </c>
      <c r="H47" s="2">
        <f t="shared" si="0"/>
        <v>591</v>
      </c>
      <c r="I47" s="2"/>
    </row>
    <row r="48" spans="1:15" x14ac:dyDescent="0.35">
      <c r="A48" s="34"/>
      <c r="B48" s="1" t="s">
        <v>72</v>
      </c>
      <c r="C48" s="3">
        <v>141</v>
      </c>
      <c r="F48" s="40"/>
      <c r="G48" s="2" t="s">
        <v>45</v>
      </c>
      <c r="H48" s="2">
        <f t="shared" si="0"/>
        <v>423</v>
      </c>
      <c r="I48" s="2"/>
      <c r="M48" s="15">
        <f>(O45-O43)/O43</f>
        <v>-1</v>
      </c>
      <c r="N48" s="15">
        <f>(N43-M43)/M43</f>
        <v>-0.38554216867469882</v>
      </c>
    </row>
    <row r="49" spans="1:10" x14ac:dyDescent="0.35">
      <c r="A49" s="34">
        <v>2025</v>
      </c>
      <c r="B49" s="1" t="s">
        <v>73</v>
      </c>
      <c r="C49" s="3">
        <v>147</v>
      </c>
      <c r="F49" s="40">
        <v>2025</v>
      </c>
      <c r="G49" s="2" t="s">
        <v>46</v>
      </c>
      <c r="H49" s="2">
        <f t="shared" si="0"/>
        <v>441</v>
      </c>
      <c r="I49" s="2"/>
    </row>
    <row r="50" spans="1:10" x14ac:dyDescent="0.35">
      <c r="A50" s="34"/>
      <c r="B50" s="1" t="s">
        <v>74</v>
      </c>
      <c r="C50" s="3">
        <v>131</v>
      </c>
      <c r="F50" s="40"/>
      <c r="G50" s="2" t="s">
        <v>47</v>
      </c>
      <c r="H50" s="2">
        <f t="shared" si="0"/>
        <v>393</v>
      </c>
      <c r="I50" s="2"/>
    </row>
    <row r="51" spans="1:10" x14ac:dyDescent="0.35">
      <c r="A51" s="34"/>
      <c r="B51" s="1" t="s">
        <v>71</v>
      </c>
      <c r="C51" s="3">
        <v>94</v>
      </c>
      <c r="F51" s="40"/>
      <c r="G51" s="2" t="s">
        <v>48</v>
      </c>
      <c r="H51" s="2">
        <f t="shared" si="0"/>
        <v>282</v>
      </c>
      <c r="I51" s="2"/>
    </row>
    <row r="52" spans="1:10" x14ac:dyDescent="0.35">
      <c r="A52" s="34"/>
      <c r="B52" s="12" t="s">
        <v>72</v>
      </c>
      <c r="C52" s="3">
        <v>173</v>
      </c>
      <c r="D52">
        <v>98</v>
      </c>
      <c r="E52">
        <v>220</v>
      </c>
      <c r="F52" s="40"/>
      <c r="G52" s="2" t="s">
        <v>45</v>
      </c>
      <c r="H52" s="2">
        <f t="shared" si="0"/>
        <v>519</v>
      </c>
      <c r="I52" s="2">
        <f t="shared" ref="I52:J54" si="2">D52*3</f>
        <v>294</v>
      </c>
      <c r="J52" s="2">
        <f t="shared" si="2"/>
        <v>660</v>
      </c>
    </row>
    <row r="53" spans="1:10" x14ac:dyDescent="0.35">
      <c r="A53" s="34">
        <v>2026</v>
      </c>
      <c r="B53" s="12" t="s">
        <v>73</v>
      </c>
      <c r="C53" s="3">
        <v>150</v>
      </c>
      <c r="D53">
        <v>99</v>
      </c>
      <c r="E53">
        <v>204</v>
      </c>
      <c r="F53" s="40">
        <v>2026</v>
      </c>
      <c r="G53" s="2" t="s">
        <v>46</v>
      </c>
      <c r="H53" s="2">
        <f t="shared" si="0"/>
        <v>450</v>
      </c>
      <c r="I53" s="2">
        <f t="shared" si="2"/>
        <v>297</v>
      </c>
      <c r="J53" s="2">
        <f t="shared" si="2"/>
        <v>612</v>
      </c>
    </row>
    <row r="54" spans="1:10" x14ac:dyDescent="0.35">
      <c r="A54" s="34"/>
      <c r="B54" s="12" t="s">
        <v>74</v>
      </c>
      <c r="C54" s="3">
        <v>99</v>
      </c>
      <c r="D54">
        <v>54</v>
      </c>
      <c r="E54">
        <v>181</v>
      </c>
      <c r="F54" s="40"/>
      <c r="G54" s="2" t="s">
        <v>47</v>
      </c>
      <c r="H54" s="2">
        <f t="shared" si="0"/>
        <v>297</v>
      </c>
      <c r="I54" s="2">
        <f t="shared" si="2"/>
        <v>162</v>
      </c>
      <c r="J54" s="2">
        <f t="shared" si="2"/>
        <v>543</v>
      </c>
    </row>
    <row r="55" spans="1:10" x14ac:dyDescent="0.35">
      <c r="B55" s="1"/>
      <c r="F55" s="2"/>
      <c r="G55" s="2"/>
      <c r="H55" s="2"/>
    </row>
    <row r="56" spans="1:10" x14ac:dyDescent="0.35">
      <c r="B56" s="1"/>
      <c r="F56" s="2"/>
      <c r="G56" s="2"/>
      <c r="H56" s="2"/>
    </row>
    <row r="57" spans="1:10" x14ac:dyDescent="0.35">
      <c r="B57" s="1"/>
      <c r="C57" s="15">
        <f>(C52-E52)/E52</f>
        <v>-0.21363636363636362</v>
      </c>
      <c r="D57" s="15">
        <f>(D52-C52)/C52</f>
        <v>-0.43352601156069365</v>
      </c>
      <c r="F57" s="2"/>
      <c r="G57" s="2"/>
      <c r="H57" s="2"/>
    </row>
    <row r="58" spans="1:10" x14ac:dyDescent="0.35">
      <c r="B58" s="1"/>
      <c r="C58" s="15">
        <f>(C53-E53)/E53</f>
        <v>-0.26470588235294118</v>
      </c>
      <c r="D58" s="15">
        <f t="shared" ref="D58:D59" si="3">(D53-C53)/C53</f>
        <v>-0.34</v>
      </c>
      <c r="F58" s="2"/>
      <c r="G58" s="2"/>
      <c r="H58" s="2"/>
    </row>
    <row r="59" spans="1:10" x14ac:dyDescent="0.35">
      <c r="B59" s="1"/>
      <c r="C59" s="15">
        <f>(C54-E54)/E54</f>
        <v>-0.45303867403314918</v>
      </c>
      <c r="D59" s="15">
        <f t="shared" si="3"/>
        <v>-0.45454545454545453</v>
      </c>
      <c r="F59" s="2"/>
      <c r="G59" s="2"/>
      <c r="H59" s="2"/>
    </row>
    <row r="60" spans="1:10" x14ac:dyDescent="0.35">
      <c r="B60" s="1"/>
      <c r="D60" s="15"/>
      <c r="F60" s="2"/>
      <c r="G60" s="2"/>
      <c r="H60" s="2"/>
    </row>
    <row r="61" spans="1:10" x14ac:dyDescent="0.35">
      <c r="B61" s="1"/>
      <c r="F61" s="2"/>
      <c r="G61" s="2"/>
      <c r="H61" s="2"/>
    </row>
    <row r="62" spans="1:10" x14ac:dyDescent="0.35">
      <c r="B62" s="1"/>
      <c r="F62" s="2"/>
      <c r="G62" s="2"/>
      <c r="H62" s="2"/>
    </row>
    <row r="63" spans="1:10" x14ac:dyDescent="0.35">
      <c r="B63" s="1"/>
      <c r="F63" s="2"/>
      <c r="G63" s="2"/>
      <c r="H63" s="2"/>
    </row>
    <row r="64" spans="1:10" x14ac:dyDescent="0.35">
      <c r="B64" s="1"/>
      <c r="F64" s="2"/>
      <c r="G64" s="2"/>
      <c r="H64" s="2"/>
    </row>
    <row r="65" spans="2:8" x14ac:dyDescent="0.35">
      <c r="B65" s="1"/>
      <c r="F65" s="2"/>
      <c r="G65" s="2"/>
      <c r="H65" s="2"/>
    </row>
    <row r="66" spans="2:8" x14ac:dyDescent="0.35">
      <c r="B66" s="1"/>
      <c r="F66" s="2"/>
      <c r="G66" s="2"/>
      <c r="H66" s="2"/>
    </row>
    <row r="67" spans="2:8" x14ac:dyDescent="0.35">
      <c r="B67" s="1"/>
      <c r="F67" s="2"/>
      <c r="G67" s="2"/>
      <c r="H67" s="2"/>
    </row>
    <row r="68" spans="2:8" x14ac:dyDescent="0.35">
      <c r="B68" s="1"/>
      <c r="F68" s="2"/>
      <c r="G68" s="2"/>
      <c r="H68" s="2"/>
    </row>
    <row r="69" spans="2:8" x14ac:dyDescent="0.35">
      <c r="B69" s="1"/>
      <c r="F69" s="2"/>
      <c r="G69" s="2"/>
      <c r="H69" s="2"/>
    </row>
    <row r="70" spans="2:8" x14ac:dyDescent="0.35">
      <c r="B70" s="1"/>
      <c r="F70" s="2"/>
      <c r="G70" s="2"/>
      <c r="H70" s="2"/>
    </row>
    <row r="71" spans="2:8" x14ac:dyDescent="0.35">
      <c r="B71" s="1"/>
      <c r="F71" s="2"/>
      <c r="G71" s="2"/>
      <c r="H71" s="2"/>
    </row>
    <row r="72" spans="2:8" x14ac:dyDescent="0.35">
      <c r="B72" s="1"/>
      <c r="F72" s="2"/>
      <c r="G72" s="2"/>
      <c r="H72" s="2"/>
    </row>
    <row r="73" spans="2:8" x14ac:dyDescent="0.35">
      <c r="B73" s="1"/>
      <c r="F73" s="2"/>
      <c r="G73" s="2"/>
      <c r="H73" s="2"/>
    </row>
    <row r="74" spans="2:8" x14ac:dyDescent="0.35">
      <c r="B74" s="1"/>
      <c r="F74" s="2"/>
      <c r="G74" s="2"/>
      <c r="H74" s="2"/>
    </row>
    <row r="75" spans="2:8" x14ac:dyDescent="0.35">
      <c r="B75" s="1"/>
      <c r="F75" s="2"/>
      <c r="G75" s="2"/>
      <c r="H75" s="2"/>
    </row>
  </sheetData>
  <mergeCells count="15">
    <mergeCell ref="A53:A54"/>
    <mergeCell ref="A35:A37"/>
    <mergeCell ref="A32:A34"/>
    <mergeCell ref="F37:F40"/>
    <mergeCell ref="F33:F36"/>
    <mergeCell ref="F29:F32"/>
    <mergeCell ref="A38:A40"/>
    <mergeCell ref="A41:A44"/>
    <mergeCell ref="A45:A48"/>
    <mergeCell ref="A49:A52"/>
    <mergeCell ref="B24:E24"/>
    <mergeCell ref="F41:F44"/>
    <mergeCell ref="F45:F48"/>
    <mergeCell ref="F49:F52"/>
    <mergeCell ref="F53:F5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62BB-2A1C-4137-814E-257ED48B6EDF}">
  <sheetPr codeName="Hoja6"/>
  <dimension ref="A2:I30"/>
  <sheetViews>
    <sheetView workbookViewId="0">
      <selection activeCell="B28" sqref="B28:H30"/>
    </sheetView>
  </sheetViews>
  <sheetFormatPr baseColWidth="10" defaultRowHeight="14.5" x14ac:dyDescent="0.35"/>
  <sheetData>
    <row r="2" spans="1:9" x14ac:dyDescent="0.35">
      <c r="A2" s="34" t="s">
        <v>56</v>
      </c>
      <c r="B2" s="34"/>
      <c r="C2" s="34"/>
      <c r="D2" s="34"/>
      <c r="E2" s="34"/>
      <c r="F2" s="34"/>
      <c r="G2" s="34"/>
      <c r="H2" s="34"/>
    </row>
    <row r="3" spans="1:9" ht="18" x14ac:dyDescent="0.35">
      <c r="A3" t="s">
        <v>57</v>
      </c>
      <c r="B3" s="13" t="s">
        <v>58</v>
      </c>
      <c r="C3" s="13" t="s">
        <v>59</v>
      </c>
      <c r="D3" s="13" t="s">
        <v>60</v>
      </c>
      <c r="E3" s="13" t="s">
        <v>61</v>
      </c>
      <c r="F3" s="13" t="s">
        <v>62</v>
      </c>
      <c r="G3" s="13" t="s">
        <v>63</v>
      </c>
      <c r="H3" s="13" t="s">
        <v>64</v>
      </c>
    </row>
    <row r="4" spans="1:9" ht="18" x14ac:dyDescent="0.4">
      <c r="A4">
        <v>2025</v>
      </c>
      <c r="B4" s="14">
        <v>3663</v>
      </c>
      <c r="C4" s="14">
        <v>1004</v>
      </c>
      <c r="D4" s="14">
        <v>96</v>
      </c>
      <c r="E4" s="14">
        <v>0</v>
      </c>
      <c r="F4" s="14">
        <v>0</v>
      </c>
      <c r="G4" s="14">
        <v>0</v>
      </c>
      <c r="H4" s="14">
        <v>0</v>
      </c>
    </row>
    <row r="5" spans="1:9" ht="18" x14ac:dyDescent="0.4">
      <c r="A5">
        <v>2030</v>
      </c>
      <c r="B5" s="14">
        <v>5729.4457274826791</v>
      </c>
      <c r="C5" s="14">
        <v>1570.3968087339913</v>
      </c>
      <c r="D5" s="14">
        <v>150.15746378332986</v>
      </c>
      <c r="E5" s="14">
        <v>0</v>
      </c>
      <c r="F5" s="14">
        <v>0</v>
      </c>
      <c r="G5" s="14">
        <v>0</v>
      </c>
      <c r="H5" s="14">
        <v>0</v>
      </c>
    </row>
    <row r="6" spans="1:9" ht="18" x14ac:dyDescent="0.4">
      <c r="A6">
        <v>2035</v>
      </c>
      <c r="B6" s="14">
        <v>7928.1685912240191</v>
      </c>
      <c r="C6" s="14">
        <v>2173.0497585555322</v>
      </c>
      <c r="D6" s="14">
        <v>207.78165022044931</v>
      </c>
      <c r="E6" s="14">
        <v>0</v>
      </c>
      <c r="F6" s="14">
        <v>0</v>
      </c>
      <c r="G6" s="14">
        <v>0</v>
      </c>
      <c r="H6" s="14">
        <v>0</v>
      </c>
    </row>
    <row r="11" spans="1:9" ht="30" x14ac:dyDescent="0.6">
      <c r="A11" s="41" t="s">
        <v>65</v>
      </c>
      <c r="B11" s="42"/>
      <c r="C11" s="42"/>
      <c r="D11" s="42"/>
      <c r="E11" s="42"/>
      <c r="F11" s="42"/>
      <c r="G11" s="42"/>
      <c r="H11" s="42"/>
      <c r="I11" s="42"/>
    </row>
    <row r="12" spans="1:9" ht="18" x14ac:dyDescent="0.35">
      <c r="A12" t="s">
        <v>57</v>
      </c>
      <c r="B12" s="13" t="s">
        <v>58</v>
      </c>
      <c r="C12" s="13" t="s">
        <v>59</v>
      </c>
      <c r="D12" s="13" t="s">
        <v>60</v>
      </c>
      <c r="E12" s="13" t="s">
        <v>61</v>
      </c>
      <c r="F12" s="13" t="s">
        <v>62</v>
      </c>
      <c r="G12" s="13" t="s">
        <v>63</v>
      </c>
      <c r="H12" s="13" t="s">
        <v>64</v>
      </c>
    </row>
    <row r="13" spans="1:9" ht="18" x14ac:dyDescent="0.4">
      <c r="A13">
        <v>2025</v>
      </c>
      <c r="B13" s="14">
        <v>17431.684130000001</v>
      </c>
      <c r="C13" s="14">
        <v>31290.414369999999</v>
      </c>
      <c r="D13" s="14">
        <v>39302.492789999997</v>
      </c>
      <c r="E13" s="14">
        <v>41467.919390000003</v>
      </c>
      <c r="F13" s="14">
        <v>30532.515060000005</v>
      </c>
      <c r="G13" s="14">
        <v>44391.245300000002</v>
      </c>
      <c r="H13" s="14">
        <v>10285.77635</v>
      </c>
    </row>
    <row r="14" spans="1:9" ht="18" x14ac:dyDescent="0.4">
      <c r="A14">
        <v>2030</v>
      </c>
      <c r="B14" s="14">
        <v>21482.302599999999</v>
      </c>
      <c r="C14" s="14">
        <v>39820.853599999995</v>
      </c>
      <c r="D14" s="14">
        <v>52133.880700000002</v>
      </c>
      <c r="E14" s="14">
        <v>54753.673699999992</v>
      </c>
      <c r="F14" s="14">
        <v>33009.391799999998</v>
      </c>
      <c r="G14" s="14">
        <v>47156.273999999998</v>
      </c>
      <c r="H14" s="14">
        <v>9169.2754999999997</v>
      </c>
    </row>
    <row r="15" spans="1:9" ht="18" x14ac:dyDescent="0.4">
      <c r="A15">
        <v>2035</v>
      </c>
      <c r="B15" s="14">
        <v>26306.8334</v>
      </c>
      <c r="C15" s="14">
        <v>50078.068399999996</v>
      </c>
      <c r="D15" s="14">
        <v>67510.307399999991</v>
      </c>
      <c r="E15" s="14">
        <v>70679.805399999997</v>
      </c>
      <c r="F15" s="14">
        <v>36132.277199999997</v>
      </c>
      <c r="G15" s="14">
        <v>50711.968000000001</v>
      </c>
      <c r="H15" s="14">
        <v>7923.7449999999999</v>
      </c>
    </row>
    <row r="18" spans="1:8" x14ac:dyDescent="0.35">
      <c r="A18" s="34" t="s">
        <v>68</v>
      </c>
      <c r="B18" s="34"/>
      <c r="C18" s="34"/>
      <c r="D18" s="34"/>
      <c r="E18" s="34"/>
      <c r="F18" s="34"/>
      <c r="G18" s="34"/>
      <c r="H18" s="34"/>
    </row>
    <row r="19" spans="1:8" x14ac:dyDescent="0.35">
      <c r="A19" s="34"/>
      <c r="B19" s="34"/>
      <c r="C19" s="34"/>
      <c r="D19" s="34"/>
      <c r="E19" s="34"/>
      <c r="F19" s="34"/>
      <c r="G19" s="34"/>
      <c r="H19" s="34"/>
    </row>
    <row r="20" spans="1:8" x14ac:dyDescent="0.35">
      <c r="A20" t="s">
        <v>66</v>
      </c>
      <c r="B20" t="s">
        <v>58</v>
      </c>
      <c r="C20" t="s">
        <v>59</v>
      </c>
      <c r="D20" t="s">
        <v>60</v>
      </c>
      <c r="E20" t="s">
        <v>61</v>
      </c>
      <c r="F20" t="s">
        <v>62</v>
      </c>
      <c r="G20" t="s">
        <v>67</v>
      </c>
      <c r="H20" t="s">
        <v>64</v>
      </c>
    </row>
    <row r="21" spans="1:8" x14ac:dyDescent="0.35">
      <c r="A21">
        <v>2025</v>
      </c>
      <c r="B21" s="3">
        <v>18788.284900000002</v>
      </c>
      <c r="C21" s="3">
        <v>32208.488399999998</v>
      </c>
      <c r="D21" s="3">
        <v>45628.691900000005</v>
      </c>
      <c r="E21" s="3">
        <v>46970.712249999997</v>
      </c>
      <c r="F21" s="3">
        <v>44286.671550000006</v>
      </c>
      <c r="G21" s="3">
        <v>64416.976799999997</v>
      </c>
      <c r="H21" s="3">
        <v>16104.244199999999</v>
      </c>
    </row>
    <row r="22" spans="1:8" x14ac:dyDescent="0.35">
      <c r="A22">
        <v>2030</v>
      </c>
      <c r="B22" s="3">
        <v>21746.209800000004</v>
      </c>
      <c r="C22" s="3">
        <v>37279.216800000002</v>
      </c>
      <c r="D22" s="3">
        <v>52812.223800000007</v>
      </c>
      <c r="E22" s="3">
        <v>59025.426600000006</v>
      </c>
      <c r="F22" s="3">
        <v>46599.021000000001</v>
      </c>
      <c r="G22" s="3">
        <v>74558.433600000004</v>
      </c>
      <c r="H22" s="3">
        <v>18639.608400000001</v>
      </c>
    </row>
    <row r="23" spans="1:8" x14ac:dyDescent="0.35">
      <c r="A23">
        <v>2035</v>
      </c>
      <c r="B23" s="3">
        <v>25641.082600000002</v>
      </c>
      <c r="C23" s="3">
        <v>43956.141599999995</v>
      </c>
      <c r="D23" s="3">
        <v>62271.200600000004</v>
      </c>
      <c r="E23" s="3">
        <v>69597.224199999997</v>
      </c>
      <c r="F23" s="3">
        <v>54945.176999999996</v>
      </c>
      <c r="G23" s="3">
        <v>87912.283199999991</v>
      </c>
      <c r="H23" s="3">
        <v>21978.070799999998</v>
      </c>
    </row>
    <row r="24" spans="1:8" x14ac:dyDescent="0.35">
      <c r="B24" s="3"/>
      <c r="C24" s="3"/>
      <c r="D24" s="3"/>
    </row>
    <row r="25" spans="1:8" x14ac:dyDescent="0.35">
      <c r="B25" s="3"/>
      <c r="C25" s="3"/>
      <c r="D25" s="3"/>
    </row>
    <row r="26" spans="1:8" x14ac:dyDescent="0.35">
      <c r="B26" s="3"/>
      <c r="C26" s="3"/>
      <c r="D26" s="3"/>
    </row>
    <row r="27" spans="1:8" x14ac:dyDescent="0.35">
      <c r="A27" t="s">
        <v>66</v>
      </c>
      <c r="B27" t="s">
        <v>58</v>
      </c>
      <c r="C27" t="s">
        <v>59</v>
      </c>
      <c r="D27" t="s">
        <v>60</v>
      </c>
      <c r="E27" t="s">
        <v>61</v>
      </c>
      <c r="F27" t="s">
        <v>62</v>
      </c>
      <c r="G27" t="s">
        <v>67</v>
      </c>
      <c r="H27" t="s">
        <v>64</v>
      </c>
    </row>
    <row r="28" spans="1:8" x14ac:dyDescent="0.35">
      <c r="A28">
        <v>2025</v>
      </c>
      <c r="B28" s="3">
        <f>B21-B13-B4</f>
        <v>-2306.3992299999991</v>
      </c>
      <c r="C28" s="3">
        <f t="shared" ref="C28:H28" si="0">C21-C13-C4</f>
        <v>-85.925970000000234</v>
      </c>
      <c r="D28" s="3">
        <f t="shared" si="0"/>
        <v>6230.1991100000087</v>
      </c>
      <c r="E28" s="3">
        <f t="shared" si="0"/>
        <v>5502.7928599999941</v>
      </c>
      <c r="F28" s="3">
        <f t="shared" si="0"/>
        <v>13754.156490000001</v>
      </c>
      <c r="G28" s="3">
        <f t="shared" si="0"/>
        <v>20025.731499999994</v>
      </c>
      <c r="H28" s="3">
        <f t="shared" si="0"/>
        <v>5818.4678499999991</v>
      </c>
    </row>
    <row r="29" spans="1:8" x14ac:dyDescent="0.35">
      <c r="A29">
        <v>2030</v>
      </c>
      <c r="B29" s="3">
        <f t="shared" ref="B29:H30" si="1">B22-B14-B5</f>
        <v>-5465.538527482674</v>
      </c>
      <c r="C29" s="3">
        <f t="shared" si="1"/>
        <v>-4112.0336087339838</v>
      </c>
      <c r="D29" s="3">
        <f t="shared" si="1"/>
        <v>528.18563621667568</v>
      </c>
      <c r="E29" s="3">
        <f t="shared" si="1"/>
        <v>4271.7529000000141</v>
      </c>
      <c r="F29" s="3">
        <f t="shared" si="1"/>
        <v>13589.629200000003</v>
      </c>
      <c r="G29" s="3">
        <f t="shared" si="1"/>
        <v>27402.159600000006</v>
      </c>
      <c r="H29" s="3">
        <f t="shared" si="1"/>
        <v>9470.3329000000012</v>
      </c>
    </row>
    <row r="30" spans="1:8" x14ac:dyDescent="0.35">
      <c r="A30">
        <v>2035</v>
      </c>
      <c r="B30" s="3">
        <f t="shared" si="1"/>
        <v>-8593.9193912240171</v>
      </c>
      <c r="C30" s="3">
        <f t="shared" si="1"/>
        <v>-8294.9765585555324</v>
      </c>
      <c r="D30" s="3">
        <f t="shared" si="1"/>
        <v>-5446.8884502204364</v>
      </c>
      <c r="E30" s="3">
        <f t="shared" si="1"/>
        <v>-1082.5812000000005</v>
      </c>
      <c r="F30" s="3">
        <f t="shared" si="1"/>
        <v>18812.899799999999</v>
      </c>
      <c r="G30" s="3">
        <f t="shared" si="1"/>
        <v>37200.31519999999</v>
      </c>
      <c r="H30" s="3">
        <f t="shared" si="1"/>
        <v>14054.325799999999</v>
      </c>
    </row>
  </sheetData>
  <mergeCells count="3">
    <mergeCell ref="A2:H2"/>
    <mergeCell ref="A11:I11"/>
    <mergeCell ref="A18:H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9CA5-9D11-4741-9B88-05AAC154822E}">
  <sheetPr codeName="Hoja7"/>
  <dimension ref="A1:V63"/>
  <sheetViews>
    <sheetView tabSelected="1" topLeftCell="I10" zoomScale="145" zoomScaleNormal="145" workbookViewId="0">
      <selection activeCell="N16" sqref="N16:O16"/>
    </sheetView>
  </sheetViews>
  <sheetFormatPr baseColWidth="10" defaultRowHeight="14.5" x14ac:dyDescent="0.35"/>
  <sheetData>
    <row r="1" spans="1:15" x14ac:dyDescent="0.35">
      <c r="I1" t="s">
        <v>81</v>
      </c>
      <c r="J1" t="s">
        <v>82</v>
      </c>
      <c r="K1" t="s">
        <v>83</v>
      </c>
    </row>
    <row r="2" spans="1:15" x14ac:dyDescent="0.35">
      <c r="A2">
        <v>2014</v>
      </c>
      <c r="B2" t="s">
        <v>46</v>
      </c>
      <c r="C2">
        <v>69</v>
      </c>
      <c r="D2" s="31">
        <v>375</v>
      </c>
      <c r="E2" s="32">
        <f>D2+C2</f>
        <v>444</v>
      </c>
      <c r="H2">
        <v>2014</v>
      </c>
      <c r="I2" s="3">
        <f>SUM(C2:C5)</f>
        <v>222</v>
      </c>
      <c r="J2" s="3">
        <f t="shared" ref="J2:K2" si="0">SUM(D2:D5)</f>
        <v>1308</v>
      </c>
      <c r="K2" s="3">
        <f t="shared" si="0"/>
        <v>1530</v>
      </c>
      <c r="N2" s="8">
        <f>I2/K2</f>
        <v>0.14509803921568629</v>
      </c>
      <c r="O2" s="8">
        <f>J2/K2</f>
        <v>0.85490196078431369</v>
      </c>
    </row>
    <row r="3" spans="1:15" x14ac:dyDescent="0.35">
      <c r="B3" t="s">
        <v>47</v>
      </c>
      <c r="C3">
        <v>57</v>
      </c>
      <c r="D3" s="31">
        <v>270</v>
      </c>
      <c r="E3" s="32">
        <f t="shared" ref="E3:E53" si="1">D3+C3</f>
        <v>327</v>
      </c>
      <c r="H3">
        <v>2015</v>
      </c>
      <c r="I3" s="3">
        <f>SUM(C6:C9)</f>
        <v>270</v>
      </c>
      <c r="J3" s="3">
        <f t="shared" ref="J3:K3" si="2">SUM(D6:D9)</f>
        <v>1605</v>
      </c>
      <c r="K3" s="3">
        <f t="shared" si="2"/>
        <v>1875</v>
      </c>
      <c r="N3" s="8">
        <f t="shared" ref="N3:N14" si="3">I3/K3</f>
        <v>0.14399999999999999</v>
      </c>
      <c r="O3" s="8">
        <f t="shared" ref="O3:O14" si="4">J3/K3</f>
        <v>0.85599999999999998</v>
      </c>
    </row>
    <row r="4" spans="1:15" x14ac:dyDescent="0.35">
      <c r="B4" t="s">
        <v>48</v>
      </c>
      <c r="C4">
        <v>51</v>
      </c>
      <c r="D4" s="31">
        <v>276</v>
      </c>
      <c r="E4" s="32">
        <f t="shared" si="1"/>
        <v>327</v>
      </c>
      <c r="H4">
        <v>2016</v>
      </c>
      <c r="I4" s="3">
        <f>SUM(C10:C13)</f>
        <v>450</v>
      </c>
      <c r="J4" s="3">
        <f t="shared" ref="J4:K4" si="5">SUM(D10:D13)</f>
        <v>1248</v>
      </c>
      <c r="K4" s="3">
        <f t="shared" si="5"/>
        <v>1698</v>
      </c>
      <c r="N4" s="8">
        <f t="shared" si="3"/>
        <v>0.26501766784452296</v>
      </c>
      <c r="O4" s="8">
        <f t="shared" si="4"/>
        <v>0.73498233215547704</v>
      </c>
    </row>
    <row r="5" spans="1:15" x14ac:dyDescent="0.35">
      <c r="B5" t="s">
        <v>45</v>
      </c>
      <c r="C5">
        <v>45</v>
      </c>
      <c r="D5" s="31">
        <v>387</v>
      </c>
      <c r="E5" s="32">
        <f t="shared" si="1"/>
        <v>432</v>
      </c>
      <c r="H5">
        <v>2017</v>
      </c>
      <c r="I5" s="3">
        <f>SUM(C14:C17)</f>
        <v>483</v>
      </c>
      <c r="J5" s="3">
        <f t="shared" ref="J5:K5" si="6">SUM(D14:D17)</f>
        <v>804</v>
      </c>
      <c r="K5" s="3">
        <f t="shared" si="6"/>
        <v>1287</v>
      </c>
      <c r="N5" s="8">
        <f t="shared" si="3"/>
        <v>0.3752913752913753</v>
      </c>
      <c r="O5" s="8">
        <f t="shared" si="4"/>
        <v>0.62470862470862476</v>
      </c>
    </row>
    <row r="6" spans="1:15" x14ac:dyDescent="0.35">
      <c r="A6">
        <v>2015</v>
      </c>
      <c r="B6" t="s">
        <v>46</v>
      </c>
      <c r="C6">
        <v>66</v>
      </c>
      <c r="D6" s="31">
        <v>459</v>
      </c>
      <c r="E6" s="32">
        <f t="shared" si="1"/>
        <v>525</v>
      </c>
      <c r="H6">
        <v>2018</v>
      </c>
      <c r="I6" s="3">
        <f>SUM(C18:C21)</f>
        <v>761</v>
      </c>
      <c r="J6" s="3">
        <f t="shared" ref="J6:K6" si="7">SUM(D18:D21)</f>
        <v>1066</v>
      </c>
      <c r="K6" s="3">
        <f t="shared" si="7"/>
        <v>1827</v>
      </c>
      <c r="N6" s="8">
        <f t="shared" si="3"/>
        <v>0.41652983032293378</v>
      </c>
      <c r="O6" s="8">
        <f t="shared" si="4"/>
        <v>0.58347016967706622</v>
      </c>
    </row>
    <row r="7" spans="1:15" x14ac:dyDescent="0.35">
      <c r="B7" t="s">
        <v>47</v>
      </c>
      <c r="C7">
        <v>81</v>
      </c>
      <c r="D7" s="31">
        <v>435</v>
      </c>
      <c r="E7" s="32">
        <f t="shared" si="1"/>
        <v>516</v>
      </c>
      <c r="H7">
        <v>2019</v>
      </c>
      <c r="I7" s="3">
        <f>SUM(C22:C25)</f>
        <v>1074</v>
      </c>
      <c r="J7" s="3">
        <f t="shared" ref="J7:K7" si="8">SUM(D22:D25)</f>
        <v>1182</v>
      </c>
      <c r="K7" s="3">
        <f t="shared" si="8"/>
        <v>2256</v>
      </c>
      <c r="N7" s="8">
        <f t="shared" si="3"/>
        <v>0.47606382978723405</v>
      </c>
      <c r="O7" s="8">
        <f t="shared" si="4"/>
        <v>0.52393617021276595</v>
      </c>
    </row>
    <row r="8" spans="1:15" x14ac:dyDescent="0.35">
      <c r="B8" t="s">
        <v>48</v>
      </c>
      <c r="C8">
        <v>69</v>
      </c>
      <c r="D8" s="31">
        <v>396</v>
      </c>
      <c r="E8" s="32">
        <f t="shared" si="1"/>
        <v>465</v>
      </c>
      <c r="H8">
        <v>2020</v>
      </c>
      <c r="I8" s="3">
        <f>SUM(C26:C29)</f>
        <v>1101</v>
      </c>
      <c r="J8" s="3">
        <f t="shared" ref="J8:K8" si="9">SUM(D26:D29)</f>
        <v>923</v>
      </c>
      <c r="K8" s="3">
        <f t="shared" si="9"/>
        <v>2024</v>
      </c>
      <c r="N8" s="8">
        <f t="shared" si="3"/>
        <v>0.5439723320158103</v>
      </c>
      <c r="O8" s="8">
        <f t="shared" si="4"/>
        <v>0.4560276679841897</v>
      </c>
    </row>
    <row r="9" spans="1:15" x14ac:dyDescent="0.35">
      <c r="B9" t="s">
        <v>45</v>
      </c>
      <c r="C9">
        <v>54</v>
      </c>
      <c r="D9" s="31">
        <v>315</v>
      </c>
      <c r="E9" s="32">
        <f t="shared" si="1"/>
        <v>369</v>
      </c>
      <c r="H9">
        <v>2021</v>
      </c>
      <c r="I9" s="3">
        <f>SUM(C30:C33)</f>
        <v>1486</v>
      </c>
      <c r="J9" s="3">
        <f t="shared" ref="J9:K9" si="10">SUM(D30:D33)</f>
        <v>935</v>
      </c>
      <c r="K9" s="3">
        <f t="shared" si="10"/>
        <v>2421</v>
      </c>
      <c r="N9" s="8">
        <f t="shared" si="3"/>
        <v>0.61379595208591486</v>
      </c>
      <c r="O9" s="8">
        <f t="shared" si="4"/>
        <v>0.38620404791408508</v>
      </c>
    </row>
    <row r="10" spans="1:15" x14ac:dyDescent="0.35">
      <c r="A10">
        <v>2016</v>
      </c>
      <c r="B10" t="s">
        <v>46</v>
      </c>
      <c r="C10">
        <v>114</v>
      </c>
      <c r="D10" s="31">
        <v>294</v>
      </c>
      <c r="E10" s="32">
        <f t="shared" si="1"/>
        <v>408</v>
      </c>
      <c r="H10">
        <v>2022</v>
      </c>
      <c r="I10" s="3">
        <f>SUM(C34:C37)</f>
        <v>1732</v>
      </c>
      <c r="J10" s="3">
        <f t="shared" ref="J10:K10" si="11">SUM(D34:D37)</f>
        <v>779</v>
      </c>
      <c r="K10" s="3">
        <f t="shared" si="11"/>
        <v>2511</v>
      </c>
      <c r="N10" s="8">
        <f t="shared" si="3"/>
        <v>0.68976503385105536</v>
      </c>
      <c r="O10" s="8">
        <f t="shared" si="4"/>
        <v>0.31023496614894464</v>
      </c>
    </row>
    <row r="11" spans="1:15" x14ac:dyDescent="0.35">
      <c r="B11" t="s">
        <v>47</v>
      </c>
      <c r="C11">
        <v>105</v>
      </c>
      <c r="D11" s="31">
        <v>288</v>
      </c>
      <c r="E11" s="32">
        <f t="shared" si="1"/>
        <v>393</v>
      </c>
      <c r="H11">
        <v>2023</v>
      </c>
      <c r="I11" s="3">
        <f>SUM(C38:C41)</f>
        <v>2487</v>
      </c>
      <c r="J11" s="3">
        <f t="shared" ref="J11:K11" si="12">SUM(D38:D41)</f>
        <v>759</v>
      </c>
      <c r="K11" s="3">
        <f t="shared" si="12"/>
        <v>3246</v>
      </c>
      <c r="N11" s="8">
        <f t="shared" si="3"/>
        <v>0.76617375231053608</v>
      </c>
      <c r="O11" s="8">
        <f t="shared" si="4"/>
        <v>0.23382624768946395</v>
      </c>
    </row>
    <row r="12" spans="1:15" x14ac:dyDescent="0.35">
      <c r="B12" t="s">
        <v>48</v>
      </c>
      <c r="C12">
        <v>111</v>
      </c>
      <c r="D12" s="31">
        <v>324</v>
      </c>
      <c r="E12" s="32">
        <f t="shared" si="1"/>
        <v>435</v>
      </c>
      <c r="H12">
        <v>2024</v>
      </c>
      <c r="I12" s="3">
        <f>SUM(C42:C45)</f>
        <v>2214</v>
      </c>
      <c r="J12" s="3">
        <f t="shared" ref="J12:K12" si="13">SUM(D42:D45)</f>
        <v>510</v>
      </c>
      <c r="K12" s="3">
        <f t="shared" si="13"/>
        <v>2724</v>
      </c>
      <c r="N12" s="8">
        <f t="shared" si="3"/>
        <v>0.81277533039647576</v>
      </c>
      <c r="O12" s="8">
        <f t="shared" si="4"/>
        <v>0.18722466960352424</v>
      </c>
    </row>
    <row r="13" spans="1:15" x14ac:dyDescent="0.35">
      <c r="B13" t="s">
        <v>45</v>
      </c>
      <c r="C13">
        <v>120</v>
      </c>
      <c r="D13" s="31">
        <v>342</v>
      </c>
      <c r="E13" s="32">
        <f t="shared" si="1"/>
        <v>462</v>
      </c>
      <c r="H13">
        <v>2025</v>
      </c>
      <c r="I13" s="3">
        <f>SUM(C46:C49)</f>
        <v>1635</v>
      </c>
      <c r="J13" s="3">
        <f t="shared" ref="J13:K13" si="14">SUM(D46:D49)</f>
        <v>352.8</v>
      </c>
      <c r="K13" s="3">
        <f t="shared" si="14"/>
        <v>1987.8</v>
      </c>
      <c r="N13" s="8">
        <f t="shared" si="3"/>
        <v>0.82251735587081198</v>
      </c>
      <c r="O13" s="8">
        <f t="shared" si="4"/>
        <v>0.17748264412918804</v>
      </c>
    </row>
    <row r="14" spans="1:15" x14ac:dyDescent="0.35">
      <c r="A14">
        <v>2017</v>
      </c>
      <c r="B14" t="s">
        <v>46</v>
      </c>
      <c r="C14">
        <v>138</v>
      </c>
      <c r="D14" s="31">
        <v>207</v>
      </c>
      <c r="E14" s="32">
        <f t="shared" si="1"/>
        <v>345</v>
      </c>
      <c r="H14">
        <v>2026</v>
      </c>
      <c r="I14" s="3">
        <f>SUM(C50:C53)</f>
        <v>1227.7928764743226</v>
      </c>
      <c r="J14" s="3">
        <f t="shared" ref="J14:K14" si="15">SUM(D50:D53)</f>
        <v>283.16326530612241</v>
      </c>
      <c r="K14" s="3">
        <f t="shared" si="15"/>
        <v>1510.956141780445</v>
      </c>
      <c r="M14">
        <f>I14/K14</f>
        <v>0.81259332585758903</v>
      </c>
      <c r="N14" s="8">
        <f t="shared" si="3"/>
        <v>0.81259332585758903</v>
      </c>
      <c r="O14" s="8">
        <f t="shared" si="4"/>
        <v>0.18740667414241099</v>
      </c>
    </row>
    <row r="15" spans="1:15" x14ac:dyDescent="0.35">
      <c r="B15" t="s">
        <v>47</v>
      </c>
      <c r="C15">
        <v>132</v>
      </c>
      <c r="D15" s="31">
        <v>183</v>
      </c>
      <c r="E15" s="32">
        <f t="shared" si="1"/>
        <v>315</v>
      </c>
      <c r="H15">
        <v>2030</v>
      </c>
      <c r="I15">
        <f>K15*M14</f>
        <v>2331.330251885423</v>
      </c>
      <c r="J15">
        <f>K15-I15</f>
        <v>537.66974811457703</v>
      </c>
      <c r="K15">
        <v>2869</v>
      </c>
      <c r="N15" s="8">
        <f t="shared" ref="N15:N16" si="16">I15/K15</f>
        <v>0.81259332585758903</v>
      </c>
      <c r="O15" s="8">
        <f t="shared" ref="O15:O16" si="17">J15/K15</f>
        <v>0.18740667414241097</v>
      </c>
    </row>
    <row r="16" spans="1:15" x14ac:dyDescent="0.35">
      <c r="B16" t="s">
        <v>48</v>
      </c>
      <c r="C16">
        <v>114</v>
      </c>
      <c r="D16" s="31">
        <v>240</v>
      </c>
      <c r="E16" s="32">
        <f t="shared" si="1"/>
        <v>354</v>
      </c>
      <c r="H16">
        <v>2035</v>
      </c>
      <c r="I16">
        <f>K16*M14</f>
        <v>3069.1649917641139</v>
      </c>
      <c r="J16">
        <f>K16-I16</f>
        <v>707.83500823588611</v>
      </c>
      <c r="K16">
        <v>3777</v>
      </c>
      <c r="N16" s="8">
        <f t="shared" si="16"/>
        <v>0.81259332585758903</v>
      </c>
      <c r="O16" s="8">
        <f t="shared" si="17"/>
        <v>0.18740667414241094</v>
      </c>
    </row>
    <row r="17" spans="1:5" x14ac:dyDescent="0.35">
      <c r="B17" t="s">
        <v>45</v>
      </c>
      <c r="C17">
        <v>99</v>
      </c>
      <c r="D17" s="31">
        <v>174</v>
      </c>
      <c r="E17" s="32">
        <f t="shared" si="1"/>
        <v>273</v>
      </c>
    </row>
    <row r="18" spans="1:5" x14ac:dyDescent="0.35">
      <c r="A18">
        <v>2018</v>
      </c>
      <c r="B18" t="s">
        <v>46</v>
      </c>
      <c r="C18">
        <v>180</v>
      </c>
      <c r="D18" s="31">
        <v>243</v>
      </c>
      <c r="E18" s="32">
        <f t="shared" si="1"/>
        <v>423</v>
      </c>
    </row>
    <row r="19" spans="1:5" x14ac:dyDescent="0.35">
      <c r="B19" t="s">
        <v>47</v>
      </c>
      <c r="C19">
        <v>224</v>
      </c>
      <c r="D19" s="31">
        <v>337</v>
      </c>
      <c r="E19" s="32">
        <f t="shared" si="1"/>
        <v>561</v>
      </c>
    </row>
    <row r="20" spans="1:5" x14ac:dyDescent="0.35">
      <c r="B20" t="s">
        <v>48</v>
      </c>
      <c r="C20">
        <v>182</v>
      </c>
      <c r="D20" s="31">
        <v>256</v>
      </c>
      <c r="E20" s="32">
        <f t="shared" si="1"/>
        <v>438</v>
      </c>
    </row>
    <row r="21" spans="1:5" x14ac:dyDescent="0.35">
      <c r="B21" t="s">
        <v>45</v>
      </c>
      <c r="C21">
        <v>175</v>
      </c>
      <c r="D21" s="31">
        <v>230</v>
      </c>
      <c r="E21" s="32">
        <f t="shared" si="1"/>
        <v>405</v>
      </c>
    </row>
    <row r="22" spans="1:5" x14ac:dyDescent="0.35">
      <c r="A22">
        <v>2019</v>
      </c>
      <c r="B22" t="s">
        <v>46</v>
      </c>
      <c r="C22">
        <v>208</v>
      </c>
      <c r="D22" s="31">
        <v>254</v>
      </c>
      <c r="E22" s="32">
        <f t="shared" si="1"/>
        <v>462</v>
      </c>
    </row>
    <row r="23" spans="1:5" x14ac:dyDescent="0.35">
      <c r="B23" t="s">
        <v>47</v>
      </c>
      <c r="C23">
        <v>311</v>
      </c>
      <c r="D23" s="31">
        <v>355</v>
      </c>
      <c r="E23" s="32">
        <f t="shared" si="1"/>
        <v>666</v>
      </c>
    </row>
    <row r="24" spans="1:5" x14ac:dyDescent="0.35">
      <c r="B24" t="s">
        <v>48</v>
      </c>
      <c r="C24">
        <v>280</v>
      </c>
      <c r="D24" s="31">
        <v>299</v>
      </c>
      <c r="E24" s="32">
        <f t="shared" si="1"/>
        <v>579</v>
      </c>
    </row>
    <row r="25" spans="1:5" x14ac:dyDescent="0.35">
      <c r="B25" t="s">
        <v>45</v>
      </c>
      <c r="C25">
        <v>275</v>
      </c>
      <c r="D25" s="31">
        <v>274</v>
      </c>
      <c r="E25" s="32">
        <f t="shared" si="1"/>
        <v>549</v>
      </c>
    </row>
    <row r="26" spans="1:5" x14ac:dyDescent="0.35">
      <c r="A26">
        <v>2020</v>
      </c>
      <c r="B26" t="s">
        <v>46</v>
      </c>
      <c r="C26">
        <v>296</v>
      </c>
      <c r="D26" s="31">
        <v>274</v>
      </c>
      <c r="E26" s="32">
        <f t="shared" si="1"/>
        <v>570</v>
      </c>
    </row>
    <row r="27" spans="1:5" x14ac:dyDescent="0.35">
      <c r="B27" t="s">
        <v>47</v>
      </c>
      <c r="C27">
        <v>236</v>
      </c>
      <c r="D27" s="31">
        <v>205</v>
      </c>
      <c r="E27" s="32">
        <f t="shared" si="1"/>
        <v>441</v>
      </c>
    </row>
    <row r="28" spans="1:5" x14ac:dyDescent="0.35">
      <c r="B28" t="s">
        <v>48</v>
      </c>
      <c r="C28">
        <v>279</v>
      </c>
      <c r="D28" s="31">
        <v>225</v>
      </c>
      <c r="E28" s="32">
        <f t="shared" si="1"/>
        <v>504</v>
      </c>
    </row>
    <row r="29" spans="1:5" x14ac:dyDescent="0.35">
      <c r="B29" t="s">
        <v>45</v>
      </c>
      <c r="C29">
        <v>290</v>
      </c>
      <c r="D29" s="31">
        <v>219</v>
      </c>
      <c r="E29" s="32">
        <f t="shared" si="1"/>
        <v>509</v>
      </c>
    </row>
    <row r="30" spans="1:5" x14ac:dyDescent="0.35">
      <c r="A30">
        <v>2021</v>
      </c>
      <c r="B30" t="s">
        <v>46</v>
      </c>
      <c r="C30">
        <v>301</v>
      </c>
      <c r="D30" s="31">
        <v>212</v>
      </c>
      <c r="E30" s="32">
        <f t="shared" si="1"/>
        <v>513</v>
      </c>
    </row>
    <row r="31" spans="1:5" x14ac:dyDescent="0.35">
      <c r="B31" t="s">
        <v>47</v>
      </c>
      <c r="C31">
        <v>375</v>
      </c>
      <c r="D31" s="31">
        <v>246</v>
      </c>
      <c r="E31" s="32">
        <f t="shared" si="1"/>
        <v>621</v>
      </c>
    </row>
    <row r="32" spans="1:5" x14ac:dyDescent="0.35">
      <c r="B32" t="s">
        <v>48</v>
      </c>
      <c r="C32">
        <v>427</v>
      </c>
      <c r="D32" s="31">
        <v>260</v>
      </c>
      <c r="E32" s="32">
        <f t="shared" si="1"/>
        <v>687</v>
      </c>
    </row>
    <row r="33" spans="1:22" x14ac:dyDescent="0.35">
      <c r="B33" t="s">
        <v>45</v>
      </c>
      <c r="C33">
        <v>383</v>
      </c>
      <c r="D33" s="31">
        <v>217</v>
      </c>
      <c r="E33" s="32">
        <f t="shared" si="1"/>
        <v>600</v>
      </c>
    </row>
    <row r="34" spans="1:22" x14ac:dyDescent="0.35">
      <c r="A34">
        <v>2022</v>
      </c>
      <c r="B34" t="s">
        <v>46</v>
      </c>
      <c r="C34">
        <v>458</v>
      </c>
      <c r="D34" s="31">
        <v>241</v>
      </c>
      <c r="E34" s="32">
        <f t="shared" si="1"/>
        <v>699</v>
      </c>
    </row>
    <row r="35" spans="1:22" x14ac:dyDescent="0.35">
      <c r="B35" t="s">
        <v>47</v>
      </c>
      <c r="C35">
        <v>462</v>
      </c>
      <c r="D35" s="31">
        <v>225</v>
      </c>
      <c r="E35" s="32">
        <f t="shared" si="1"/>
        <v>687</v>
      </c>
    </row>
    <row r="36" spans="1:22" x14ac:dyDescent="0.35">
      <c r="B36" t="s">
        <v>48</v>
      </c>
      <c r="C36">
        <v>401</v>
      </c>
      <c r="D36" s="31">
        <v>181</v>
      </c>
      <c r="E36" s="32">
        <f t="shared" si="1"/>
        <v>582</v>
      </c>
    </row>
    <row r="37" spans="1:22" x14ac:dyDescent="0.35">
      <c r="B37" t="s">
        <v>45</v>
      </c>
      <c r="C37">
        <v>411</v>
      </c>
      <c r="D37" s="31">
        <v>132</v>
      </c>
      <c r="E37" s="32">
        <f t="shared" si="1"/>
        <v>543</v>
      </c>
    </row>
    <row r="38" spans="1:22" x14ac:dyDescent="0.35">
      <c r="A38">
        <v>2023</v>
      </c>
      <c r="B38" t="s">
        <v>46</v>
      </c>
      <c r="C38">
        <v>663</v>
      </c>
      <c r="D38" s="31">
        <v>213</v>
      </c>
      <c r="E38" s="32">
        <f t="shared" si="1"/>
        <v>876</v>
      </c>
    </row>
    <row r="39" spans="1:22" x14ac:dyDescent="0.35">
      <c r="B39" t="s">
        <v>47</v>
      </c>
      <c r="C39">
        <v>753</v>
      </c>
      <c r="D39" s="31">
        <v>276</v>
      </c>
      <c r="E39" s="32">
        <f t="shared" si="1"/>
        <v>1029</v>
      </c>
      <c r="O39">
        <v>2021</v>
      </c>
      <c r="P39">
        <v>2022</v>
      </c>
      <c r="Q39">
        <v>2023</v>
      </c>
      <c r="R39">
        <v>2024</v>
      </c>
      <c r="S39">
        <v>2025</v>
      </c>
      <c r="T39">
        <v>2026</v>
      </c>
    </row>
    <row r="40" spans="1:22" x14ac:dyDescent="0.35">
      <c r="B40" t="s">
        <v>48</v>
      </c>
      <c r="C40">
        <v>441</v>
      </c>
      <c r="D40" s="31">
        <v>129</v>
      </c>
      <c r="E40" s="32">
        <f t="shared" si="1"/>
        <v>570</v>
      </c>
      <c r="N40" t="s">
        <v>46</v>
      </c>
      <c r="O40" s="31">
        <v>212</v>
      </c>
      <c r="P40" s="31">
        <v>241</v>
      </c>
      <c r="Q40" s="31">
        <v>132</v>
      </c>
      <c r="R40" s="31">
        <v>213</v>
      </c>
      <c r="S40" s="31">
        <v>120.89999999999999</v>
      </c>
      <c r="T40" s="31">
        <v>90</v>
      </c>
      <c r="V40" s="32">
        <f>(T40-S40)/S40</f>
        <v>-0.25558312655086846</v>
      </c>
    </row>
    <row r="41" spans="1:22" x14ac:dyDescent="0.35">
      <c r="B41" t="s">
        <v>45</v>
      </c>
      <c r="C41">
        <v>630</v>
      </c>
      <c r="D41" s="31">
        <v>141</v>
      </c>
      <c r="E41" s="32">
        <f t="shared" si="1"/>
        <v>771</v>
      </c>
      <c r="N41" t="s">
        <v>47</v>
      </c>
      <c r="O41" s="31">
        <v>246</v>
      </c>
      <c r="P41" s="31">
        <v>225</v>
      </c>
      <c r="Q41" s="31">
        <v>213</v>
      </c>
      <c r="R41" s="31">
        <v>276</v>
      </c>
      <c r="S41" s="31">
        <v>110.10000000000001</v>
      </c>
      <c r="T41" s="31">
        <v>60</v>
      </c>
      <c r="V41" s="32">
        <f t="shared" ref="V41:V43" si="18">(T41-S41)/S41</f>
        <v>-0.45504087193460496</v>
      </c>
    </row>
    <row r="42" spans="1:22" x14ac:dyDescent="0.35">
      <c r="A42">
        <v>2024</v>
      </c>
      <c r="B42" t="s">
        <v>46</v>
      </c>
      <c r="C42">
        <v>534</v>
      </c>
      <c r="D42" s="31">
        <v>129</v>
      </c>
      <c r="E42" s="32">
        <f t="shared" si="1"/>
        <v>663</v>
      </c>
      <c r="N42" t="s">
        <v>48</v>
      </c>
      <c r="O42" s="31">
        <v>260</v>
      </c>
      <c r="P42" s="31">
        <v>181</v>
      </c>
      <c r="Q42" s="31">
        <v>276</v>
      </c>
      <c r="R42" s="31">
        <v>129</v>
      </c>
      <c r="S42" s="31">
        <v>37.799999999999997</v>
      </c>
      <c r="T42" s="31">
        <v>64.285714285714278</v>
      </c>
      <c r="V42" s="32">
        <f t="shared" si="18"/>
        <v>0.70068027210884343</v>
      </c>
    </row>
    <row r="43" spans="1:22" x14ac:dyDescent="0.35">
      <c r="B43" t="s">
        <v>47</v>
      </c>
      <c r="C43">
        <v>666</v>
      </c>
      <c r="D43" s="31">
        <v>57</v>
      </c>
      <c r="E43" s="32">
        <f t="shared" si="1"/>
        <v>723</v>
      </c>
      <c r="N43" t="s">
        <v>45</v>
      </c>
      <c r="O43" s="31">
        <v>217</v>
      </c>
      <c r="P43" s="31">
        <v>132</v>
      </c>
      <c r="Q43" s="31">
        <v>129</v>
      </c>
      <c r="R43" s="31">
        <v>141</v>
      </c>
      <c r="S43" s="31">
        <v>84</v>
      </c>
      <c r="T43" s="31">
        <v>68.877551020408148</v>
      </c>
      <c r="V43" s="32">
        <f t="shared" si="18"/>
        <v>-0.1800291545189506</v>
      </c>
    </row>
    <row r="44" spans="1:22" x14ac:dyDescent="0.35">
      <c r="B44" t="s">
        <v>48</v>
      </c>
      <c r="C44">
        <v>591</v>
      </c>
      <c r="D44" s="31">
        <v>87</v>
      </c>
      <c r="E44" s="32">
        <f t="shared" si="1"/>
        <v>678</v>
      </c>
      <c r="N44" t="s">
        <v>46</v>
      </c>
      <c r="O44" s="32">
        <f>SUM(O40:O43)</f>
        <v>935</v>
      </c>
      <c r="P44" s="32">
        <f t="shared" ref="P44:T44" si="19">SUM(P40:P43)</f>
        <v>779</v>
      </c>
      <c r="Q44" s="32">
        <f t="shared" si="19"/>
        <v>750</v>
      </c>
      <c r="R44" s="32">
        <f t="shared" si="19"/>
        <v>759</v>
      </c>
      <c r="S44" s="32">
        <f t="shared" si="19"/>
        <v>352.8</v>
      </c>
      <c r="T44" s="32">
        <f t="shared" si="19"/>
        <v>283.16326530612241</v>
      </c>
    </row>
    <row r="45" spans="1:22" x14ac:dyDescent="0.35">
      <c r="B45" t="s">
        <v>45</v>
      </c>
      <c r="C45">
        <v>423</v>
      </c>
      <c r="D45" s="31">
        <v>237</v>
      </c>
      <c r="E45" s="32">
        <f t="shared" si="1"/>
        <v>660</v>
      </c>
      <c r="N45" t="s">
        <v>47</v>
      </c>
    </row>
    <row r="46" spans="1:22" x14ac:dyDescent="0.35">
      <c r="A46">
        <v>2025</v>
      </c>
      <c r="B46" t="s">
        <v>46</v>
      </c>
      <c r="C46">
        <v>441</v>
      </c>
      <c r="D46" s="31">
        <v>120.89999999999999</v>
      </c>
      <c r="E46" s="32">
        <f t="shared" si="1"/>
        <v>561.9</v>
      </c>
      <c r="N46" t="s">
        <v>48</v>
      </c>
    </row>
    <row r="47" spans="1:22" x14ac:dyDescent="0.35">
      <c r="B47" t="s">
        <v>47</v>
      </c>
      <c r="C47">
        <v>393</v>
      </c>
      <c r="D47" s="31">
        <v>110.10000000000001</v>
      </c>
      <c r="E47" s="32">
        <f t="shared" si="1"/>
        <v>503.1</v>
      </c>
      <c r="N47" t="s">
        <v>45</v>
      </c>
    </row>
    <row r="48" spans="1:22" x14ac:dyDescent="0.35">
      <c r="B48" t="s">
        <v>48</v>
      </c>
      <c r="C48">
        <v>282</v>
      </c>
      <c r="D48" s="31">
        <v>37.799999999999997</v>
      </c>
      <c r="E48" s="32">
        <f t="shared" si="1"/>
        <v>319.8</v>
      </c>
      <c r="N48" t="s">
        <v>46</v>
      </c>
    </row>
    <row r="49" spans="1:14" x14ac:dyDescent="0.35">
      <c r="B49" t="s">
        <v>45</v>
      </c>
      <c r="C49">
        <v>519</v>
      </c>
      <c r="D49" s="31">
        <v>84</v>
      </c>
      <c r="E49" s="32">
        <f t="shared" si="1"/>
        <v>603</v>
      </c>
      <c r="N49" t="s">
        <v>47</v>
      </c>
    </row>
    <row r="50" spans="1:14" x14ac:dyDescent="0.35">
      <c r="A50">
        <v>2026</v>
      </c>
      <c r="B50" t="s">
        <v>46</v>
      </c>
      <c r="C50">
        <v>450</v>
      </c>
      <c r="D50" s="31">
        <v>90</v>
      </c>
      <c r="E50" s="32">
        <f t="shared" si="1"/>
        <v>540</v>
      </c>
      <c r="N50" t="s">
        <v>48</v>
      </c>
    </row>
    <row r="51" spans="1:14" x14ac:dyDescent="0.35">
      <c r="B51" t="s">
        <v>47</v>
      </c>
      <c r="C51">
        <v>297</v>
      </c>
      <c r="D51" s="31">
        <v>60</v>
      </c>
      <c r="E51" s="32">
        <f t="shared" si="1"/>
        <v>357</v>
      </c>
      <c r="N51" t="s">
        <v>45</v>
      </c>
    </row>
    <row r="52" spans="1:14" x14ac:dyDescent="0.35">
      <c r="B52" t="s">
        <v>48</v>
      </c>
      <c r="C52" s="3">
        <v>257.51445086705201</v>
      </c>
      <c r="D52" s="31">
        <v>64.285714285714278</v>
      </c>
      <c r="E52" s="32">
        <f t="shared" si="1"/>
        <v>321.80016515276628</v>
      </c>
      <c r="N52" t="s">
        <v>46</v>
      </c>
    </row>
    <row r="53" spans="1:14" x14ac:dyDescent="0.35">
      <c r="B53" t="s">
        <v>45</v>
      </c>
      <c r="C53" s="3">
        <v>223.27842560727052</v>
      </c>
      <c r="D53" s="31">
        <v>68.877551020408148</v>
      </c>
      <c r="E53" s="32">
        <f t="shared" si="1"/>
        <v>292.15597662767868</v>
      </c>
      <c r="N53" t="s">
        <v>47</v>
      </c>
    </row>
    <row r="54" spans="1:14" x14ac:dyDescent="0.35">
      <c r="N54" t="s">
        <v>48</v>
      </c>
    </row>
    <row r="55" spans="1:14" x14ac:dyDescent="0.35">
      <c r="N55" t="s">
        <v>45</v>
      </c>
    </row>
    <row r="56" spans="1:14" x14ac:dyDescent="0.35">
      <c r="N56" t="s">
        <v>46</v>
      </c>
    </row>
    <row r="57" spans="1:14" x14ac:dyDescent="0.35">
      <c r="N57" t="s">
        <v>47</v>
      </c>
    </row>
    <row r="58" spans="1:14" x14ac:dyDescent="0.35">
      <c r="N58" t="s">
        <v>48</v>
      </c>
    </row>
    <row r="59" spans="1:14" x14ac:dyDescent="0.35">
      <c r="N59" t="s">
        <v>45</v>
      </c>
    </row>
    <row r="60" spans="1:14" x14ac:dyDescent="0.35">
      <c r="N60" t="s">
        <v>46</v>
      </c>
    </row>
    <row r="61" spans="1:14" x14ac:dyDescent="0.35">
      <c r="N61" t="s">
        <v>47</v>
      </c>
    </row>
    <row r="62" spans="1:14" x14ac:dyDescent="0.35">
      <c r="N62" t="s">
        <v>48</v>
      </c>
    </row>
    <row r="63" spans="1:14" x14ac:dyDescent="0.35">
      <c r="N63" t="s">
        <v>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Hoja2</vt:lpstr>
      <vt:lpstr>Vertical</vt:lpstr>
      <vt:lpstr>Horizontal(2)</vt:lpstr>
      <vt:lpstr>Horizontal</vt:lpstr>
      <vt:lpstr>Hoja1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2025-09-17T16:08:31Z</dcterms:created>
  <dcterms:modified xsi:type="dcterms:W3CDTF">2025-11-20T21:36:34Z</dcterms:modified>
</cp:coreProperties>
</file>