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eradoraaudax02-my.sharepoint.com/personal/aimhe_amillano_granacuario_com/Documents/Aimhe Amillano/Acuario 3/CURRI APP/"/>
    </mc:Choice>
  </mc:AlternateContent>
  <xr:revisionPtr revIDLastSave="1" documentId="8_{0125F6F7-39C8-4E78-B300-CF81A77823D7}" xr6:coauthVersionLast="47" xr6:coauthVersionMax="47" xr10:uidLastSave="{2FD7D21E-BD04-4854-A328-0C9EE60A0BBE}"/>
  <bookViews>
    <workbookView xWindow="-110" yWindow="-110" windowWidth="19420" windowHeight="10300" xr2:uid="{9DE00400-EE84-4FD2-84A1-4F2807D2AB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D27" i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D7" i="1"/>
  <c r="E7" i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D9" i="1"/>
  <c r="E9" i="1"/>
  <c r="F9" i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D12" i="1"/>
  <c r="E12" i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D13" i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D14" i="1"/>
  <c r="E14" i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D16" i="1"/>
  <c r="E16" i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D17" i="1"/>
  <c r="E17" i="1"/>
  <c r="F17" i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D18" i="1"/>
  <c r="E18" i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D19" i="1"/>
  <c r="E19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L22" i="1" l="1"/>
  <c r="M22" i="1" s="1"/>
  <c r="N22" i="1" s="1"/>
  <c r="O22" i="1" s="1"/>
  <c r="P22" i="1" s="1"/>
  <c r="Q22" i="1" s="1"/>
  <c r="L21" i="1"/>
  <c r="M21" i="1" s="1"/>
  <c r="N21" i="1" s="1"/>
  <c r="O21" i="1" s="1"/>
  <c r="P21" i="1" s="1"/>
  <c r="Q21" i="1" s="1"/>
  <c r="L20" i="1"/>
  <c r="M20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H2" i="1"/>
  <c r="I2" i="1" s="1"/>
  <c r="J2" i="1" s="1"/>
  <c r="K2" i="1" s="1"/>
  <c r="L2" i="1" s="1"/>
  <c r="M2" i="1" s="1"/>
  <c r="N2" i="1" s="1"/>
  <c r="O2" i="1" s="1"/>
  <c r="P2" i="1" s="1"/>
  <c r="Q2" i="1" s="1"/>
  <c r="N20" i="1" l="1"/>
  <c r="O20" i="1" s="1"/>
  <c r="P20" i="1" s="1"/>
  <c r="Q20" i="1" s="1"/>
  <c r="B21" i="1"/>
  <c r="C23" i="1"/>
  <c r="C29" i="1"/>
  <c r="B20" i="1" l="1"/>
  <c r="C31" i="1"/>
  <c r="B6" i="1" l="1"/>
  <c r="B11" i="1"/>
  <c r="B17" i="1"/>
  <c r="B10" i="1"/>
  <c r="E23" i="1"/>
  <c r="B18" i="1"/>
  <c r="F23" i="1"/>
  <c r="G23" i="1"/>
  <c r="H23" i="1"/>
  <c r="B12" i="1"/>
  <c r="J23" i="1"/>
  <c r="B19" i="1"/>
  <c r="K23" i="1"/>
  <c r="L23" i="1"/>
  <c r="D23" i="1"/>
  <c r="M23" i="1"/>
  <c r="B14" i="1"/>
  <c r="B8" i="1"/>
  <c r="B15" i="1"/>
  <c r="P23" i="1"/>
  <c r="B13" i="1"/>
  <c r="I23" i="1"/>
  <c r="B7" i="1"/>
  <c r="N23" i="1"/>
  <c r="B9" i="1"/>
  <c r="B16" i="1"/>
  <c r="O23" i="1"/>
  <c r="F29" i="1"/>
  <c r="Q23" i="1"/>
  <c r="B23" i="1" l="1"/>
  <c r="F31" i="1"/>
  <c r="H29" i="1"/>
  <c r="H31" i="1" s="1"/>
  <c r="E29" i="1"/>
  <c r="E31" i="1" s="1"/>
  <c r="B28" i="1"/>
  <c r="G29" i="1"/>
  <c r="G31" i="1" s="1"/>
  <c r="B26" i="1"/>
  <c r="B27" i="1"/>
  <c r="D29" i="1"/>
  <c r="D31" i="1" s="1"/>
  <c r="D30" i="1" l="1"/>
  <c r="I29" i="1"/>
  <c r="I31" i="1" s="1"/>
  <c r="J29" i="1" l="1"/>
  <c r="J31" i="1" s="1"/>
  <c r="K29" i="1" l="1"/>
  <c r="K31" i="1" s="1"/>
  <c r="L29" i="1" l="1"/>
  <c r="L31" i="1" s="1"/>
  <c r="M29" i="1" l="1"/>
  <c r="M31" i="1" s="1"/>
  <c r="N29" i="1" l="1"/>
  <c r="N31" i="1" s="1"/>
  <c r="O29" i="1" l="1"/>
  <c r="O31" i="1" s="1"/>
  <c r="P29" i="1" l="1"/>
  <c r="P31" i="1" s="1"/>
  <c r="Q29" i="1"/>
  <c r="Q31" i="1" s="1"/>
  <c r="B25" i="1"/>
  <c r="B29" i="1" s="1"/>
  <c r="B31" i="1" s="1"/>
</calcChain>
</file>

<file path=xl/sharedStrings.xml><?xml version="1.0" encoding="utf-8"?>
<sst xmlns="http://schemas.openxmlformats.org/spreadsheetml/2006/main" count="28" uniqueCount="26">
  <si>
    <t>Visitantes</t>
  </si>
  <si>
    <t>Concepto</t>
  </si>
  <si>
    <t xml:space="preserve">Presup.                   </t>
  </si>
  <si>
    <t>Adulto Turista (13 años en adelante)</t>
  </si>
  <si>
    <t>Niños (de 4 a 12 años) Turista</t>
  </si>
  <si>
    <t>Mayor de 65 años Turista</t>
  </si>
  <si>
    <t>Adulto local</t>
  </si>
  <si>
    <t>Niño local (de 4 a 12 años)</t>
  </si>
  <si>
    <t>Visita de grupos turista</t>
  </si>
  <si>
    <t>Visita de grupos locales</t>
  </si>
  <si>
    <t>Niño local (de 4 a 12 años) locales</t>
  </si>
  <si>
    <t>Adultos Corporativos Local (12 Años en adelante)</t>
  </si>
  <si>
    <t>Niños Corporativos Local (4 - 11 años)</t>
  </si>
  <si>
    <t>Adultos Corporativos Especiales (12 Años en adelante)</t>
  </si>
  <si>
    <t>Niños Corporativos Especial (4 - 11 años)</t>
  </si>
  <si>
    <t>Tarifa Escolar</t>
  </si>
  <si>
    <t>Otras tarifas</t>
  </si>
  <si>
    <t>Tarifas Patrocinio Sabalo</t>
  </si>
  <si>
    <t>Tarifas Patrocinio Grupocoppel</t>
  </si>
  <si>
    <t>Total Taquilla</t>
  </si>
  <si>
    <t>Adultos Mayoristas (12 Años en adelante)</t>
  </si>
  <si>
    <t>Niños Mayoristas (4 - 11 años)</t>
  </si>
  <si>
    <t>Adultos Minoristas (12 Años en adelante)</t>
  </si>
  <si>
    <t>Niños Minoristas (4 - 11 años)</t>
  </si>
  <si>
    <t>Total Mayoristas y Minoristas</t>
  </si>
  <si>
    <t>Total Admisión Acuario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</si>
</sst>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2" applyFont="1" applyFill="1" applyAlignment="1">
      <alignment vertical="center"/>
    </xf>
    <xf numFmtId="17" fontId="3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5" fontId="3" fillId="2" borderId="4" xfId="2" applyNumberFormat="1" applyFont="1" applyFill="1" applyBorder="1" applyAlignment="1">
      <alignment vertical="center"/>
    </xf>
    <xf numFmtId="164" fontId="2" fillId="0" borderId="5" xfId="2" applyNumberFormat="1" applyBorder="1" applyAlignment="1">
      <alignment horizontal="center" vertical="center"/>
    </xf>
    <xf numFmtId="164" fontId="4" fillId="2" borderId="5" xfId="2" applyNumberFormat="1" applyFont="1" applyFill="1" applyBorder="1" applyAlignment="1">
      <alignment vertical="center"/>
    </xf>
    <xf numFmtId="164" fontId="3" fillId="2" borderId="5" xfId="2" applyNumberFormat="1" applyFont="1" applyFill="1" applyBorder="1" applyAlignment="1">
      <alignment vertical="center"/>
    </xf>
    <xf numFmtId="165" fontId="4" fillId="2" borderId="6" xfId="2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/>
    <xf numFmtId="0" fontId="4" fillId="2" borderId="6" xfId="0" applyFont="1" applyFill="1" applyBorder="1"/>
    <xf numFmtId="0" fontId="3" fillId="2" borderId="6" xfId="0" applyFont="1" applyFill="1" applyBorder="1"/>
    <xf numFmtId="164" fontId="3" fillId="2" borderId="7" xfId="2" applyNumberFormat="1" applyFont="1" applyFill="1" applyBorder="1" applyAlignment="1">
      <alignment vertical="center"/>
    </xf>
    <xf numFmtId="164" fontId="4" fillId="2" borderId="8" xfId="2" applyNumberFormat="1" applyFont="1" applyFill="1" applyBorder="1" applyAlignment="1">
      <alignment vertical="center"/>
    </xf>
    <xf numFmtId="165" fontId="3" fillId="2" borderId="6" xfId="0" applyNumberFormat="1" applyFont="1" applyFill="1" applyBorder="1"/>
    <xf numFmtId="164" fontId="3" fillId="2" borderId="9" xfId="2" applyNumberFormat="1" applyFont="1" applyFill="1" applyBorder="1" applyAlignment="1">
      <alignment vertical="center"/>
    </xf>
    <xf numFmtId="164" fontId="3" fillId="2" borderId="6" xfId="3" applyNumberFormat="1" applyFont="1" applyFill="1" applyBorder="1" applyAlignment="1">
      <alignment vertical="center"/>
    </xf>
    <xf numFmtId="9" fontId="3" fillId="2" borderId="5" xfId="4" applyFont="1" applyFill="1" applyBorder="1" applyAlignment="1">
      <alignment vertical="center"/>
    </xf>
    <xf numFmtId="164" fontId="3" fillId="2" borderId="8" xfId="2" applyNumberFormat="1" applyFont="1" applyFill="1" applyBorder="1" applyAlignment="1">
      <alignment vertical="center"/>
    </xf>
    <xf numFmtId="9" fontId="3" fillId="2" borderId="8" xfId="1" applyFont="1" applyFill="1" applyBorder="1" applyAlignment="1">
      <alignment vertical="center"/>
    </xf>
    <xf numFmtId="164" fontId="3" fillId="2" borderId="8" xfId="3" applyNumberFormat="1" applyFont="1" applyFill="1" applyBorder="1" applyAlignment="1">
      <alignment vertical="center"/>
    </xf>
  </cellXfs>
  <cellStyles count="5">
    <cellStyle name="Normal" xfId="0" builtinId="0"/>
    <cellStyle name="Normal 2" xfId="3" xr:uid="{D6764226-FDA2-43CB-A36B-DE42FCF8E739}"/>
    <cellStyle name="Normal 3 13" xfId="2" xr:uid="{CC017FFE-E2E5-495B-85F3-F0057EB96A1E}"/>
    <cellStyle name="Porcentaje" xfId="1" builtinId="5"/>
    <cellStyle name="Porcentaje 3" xfId="4" xr:uid="{6E8A0E7E-A898-438A-B52A-601881B84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848D-9255-4378-B5C7-2EFE44E17081}">
  <dimension ref="A2:Q33"/>
  <sheetViews>
    <sheetView showGridLines="0" tabSelected="1" zoomScale="70" zoomScaleNormal="70" workbookViewId="0">
      <selection activeCell="L14" sqref="L14"/>
    </sheetView>
  </sheetViews>
  <sheetFormatPr baseColWidth="10" defaultRowHeight="14.5" x14ac:dyDescent="0.35"/>
  <cols>
    <col min="1" max="1" width="40.1796875" customWidth="1"/>
  </cols>
  <sheetData>
    <row r="2" spans="1:17" x14ac:dyDescent="0.35">
      <c r="A2" s="1"/>
      <c r="B2" s="2"/>
      <c r="C2" s="3" t="s">
        <v>0</v>
      </c>
      <c r="D2" s="3">
        <v>1.6</v>
      </c>
      <c r="E2" s="3">
        <v>1.2</v>
      </c>
      <c r="F2" s="3">
        <v>1.02</v>
      </c>
      <c r="G2" s="3">
        <v>1.02</v>
      </c>
      <c r="H2" s="3">
        <f t="shared" ref="H2:Q2" si="0">+G2</f>
        <v>1.02</v>
      </c>
      <c r="I2" s="3">
        <f t="shared" si="0"/>
        <v>1.02</v>
      </c>
      <c r="J2" s="3">
        <f t="shared" si="0"/>
        <v>1.02</v>
      </c>
      <c r="K2" s="3">
        <f t="shared" si="0"/>
        <v>1.02</v>
      </c>
      <c r="L2" s="3">
        <f t="shared" si="0"/>
        <v>1.02</v>
      </c>
      <c r="M2" s="3">
        <f t="shared" si="0"/>
        <v>1.02</v>
      </c>
      <c r="N2" s="3">
        <f t="shared" si="0"/>
        <v>1.02</v>
      </c>
      <c r="O2" s="3">
        <f t="shared" si="0"/>
        <v>1.02</v>
      </c>
      <c r="P2" s="3">
        <f t="shared" si="0"/>
        <v>1.02</v>
      </c>
      <c r="Q2" s="3">
        <f t="shared" si="0"/>
        <v>1.02</v>
      </c>
    </row>
    <row r="3" spans="1:17" x14ac:dyDescent="0.35">
      <c r="A3" s="4" t="s">
        <v>1</v>
      </c>
      <c r="B3" s="5" t="s">
        <v>2</v>
      </c>
      <c r="C3" s="6">
        <v>2025</v>
      </c>
      <c r="D3" s="6">
        <v>2026</v>
      </c>
      <c r="E3" s="6">
        <f t="shared" ref="E3:Q3" si="1">+D3+1</f>
        <v>2027</v>
      </c>
      <c r="F3" s="6">
        <f t="shared" si="1"/>
        <v>2028</v>
      </c>
      <c r="G3" s="6">
        <f t="shared" si="1"/>
        <v>2029</v>
      </c>
      <c r="H3" s="6">
        <f t="shared" si="1"/>
        <v>2030</v>
      </c>
      <c r="I3" s="6">
        <f t="shared" si="1"/>
        <v>2031</v>
      </c>
      <c r="J3" s="6">
        <f t="shared" si="1"/>
        <v>2032</v>
      </c>
      <c r="K3" s="6">
        <f t="shared" si="1"/>
        <v>2033</v>
      </c>
      <c r="L3" s="6">
        <f t="shared" si="1"/>
        <v>2034</v>
      </c>
      <c r="M3" s="6">
        <f t="shared" si="1"/>
        <v>2035</v>
      </c>
      <c r="N3" s="6">
        <f t="shared" si="1"/>
        <v>2036</v>
      </c>
      <c r="O3" s="6">
        <f t="shared" si="1"/>
        <v>2037</v>
      </c>
      <c r="P3" s="6">
        <f t="shared" si="1"/>
        <v>2038</v>
      </c>
      <c r="Q3" s="6">
        <f t="shared" si="1"/>
        <v>2039</v>
      </c>
    </row>
    <row r="4" spans="1:17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35">
      <c r="A6" s="12" t="s">
        <v>3</v>
      </c>
      <c r="B6" s="9">
        <f t="shared" ref="B6:B21" si="2">+C6+D6+E6+F6+G6+I6+H6+J6+K6+L6+M6+N6+O6+P6+Q6</f>
        <v>8623532.4100955501</v>
      </c>
      <c r="C6" s="9">
        <v>280109.9901735282</v>
      </c>
      <c r="D6" s="9">
        <f>+C6*$D$2</f>
        <v>448175.98427764513</v>
      </c>
      <c r="E6" s="9">
        <f>+D6*$E$2</f>
        <v>537811.1811331741</v>
      </c>
      <c r="F6" s="9">
        <f>+E6*$F$2</f>
        <v>548567.40475583763</v>
      </c>
      <c r="G6" s="9">
        <f>+F6*$G$2</f>
        <v>559538.75285095442</v>
      </c>
      <c r="H6" s="9">
        <f>+G6*$H$2</f>
        <v>570729.5279079735</v>
      </c>
      <c r="I6" s="9">
        <f>+H6*$I$2</f>
        <v>582144.11846613302</v>
      </c>
      <c r="J6" s="9">
        <f>+I6*$J$2</f>
        <v>593787.00083545572</v>
      </c>
      <c r="K6" s="9">
        <f>+J6*$K$2</f>
        <v>605662.7408521648</v>
      </c>
      <c r="L6" s="9">
        <f>+K6*$L$2</f>
        <v>617775.99566920812</v>
      </c>
      <c r="M6" s="9">
        <f>+L6*$M$2</f>
        <v>630131.51558259234</v>
      </c>
      <c r="N6" s="9">
        <f>+M6*$N$2</f>
        <v>642734.1458942442</v>
      </c>
      <c r="O6" s="9">
        <f>+N6*$O$2</f>
        <v>655588.8288121291</v>
      </c>
      <c r="P6" s="9">
        <f>+O6*$P$2</f>
        <v>668700.60538837174</v>
      </c>
      <c r="Q6" s="9">
        <f>+P6*$Q$2</f>
        <v>682074.61749613914</v>
      </c>
    </row>
    <row r="7" spans="1:17" x14ac:dyDescent="0.35">
      <c r="A7" s="13" t="s">
        <v>4</v>
      </c>
      <c r="B7" s="9">
        <f t="shared" si="2"/>
        <v>1797769.5998766946</v>
      </c>
      <c r="C7" s="9">
        <v>58395.237706325148</v>
      </c>
      <c r="D7" s="9">
        <f t="shared" ref="D7:D19" si="3">+C7*$D$2</f>
        <v>93432.380330120242</v>
      </c>
      <c r="E7" s="9">
        <f t="shared" ref="E7:E19" si="4">+D7*$E$2</f>
        <v>112118.85639614429</v>
      </c>
      <c r="F7" s="9">
        <f t="shared" ref="F7:F19" si="5">+E7*$F$2</f>
        <v>114361.23352406717</v>
      </c>
      <c r="G7" s="9">
        <f t="shared" ref="G7:G19" si="6">+F7*$G$2</f>
        <v>116648.45819454851</v>
      </c>
      <c r="H7" s="9">
        <f t="shared" ref="H7:H19" si="7">+G7*$H$2</f>
        <v>118981.42735843948</v>
      </c>
      <c r="I7" s="9">
        <f t="shared" ref="I7:I19" si="8">+H7*$I$2</f>
        <v>121361.05590560827</v>
      </c>
      <c r="J7" s="9">
        <f t="shared" ref="J7:J19" si="9">+I7*$J$2</f>
        <v>123788.27702372044</v>
      </c>
      <c r="K7" s="9">
        <f t="shared" ref="K7:K19" si="10">+J7*$K$2</f>
        <v>126264.04256419485</v>
      </c>
      <c r="L7" s="9">
        <f t="shared" ref="L7:L19" si="11">+K7*$L$2</f>
        <v>128789.32341547875</v>
      </c>
      <c r="M7" s="9">
        <f t="shared" ref="M7:M19" si="12">+L7*$M$2</f>
        <v>131365.10988378833</v>
      </c>
      <c r="N7" s="9">
        <f t="shared" ref="N7:N19" si="13">+M7*$N$2</f>
        <v>133992.41208146411</v>
      </c>
      <c r="O7" s="9">
        <f t="shared" ref="O7:O19" si="14">+N7*$O$2</f>
        <v>136672.26032309339</v>
      </c>
      <c r="P7" s="9">
        <f t="shared" ref="P7:P19" si="15">+O7*$P$2</f>
        <v>139405.70552955527</v>
      </c>
      <c r="Q7" s="9">
        <f t="shared" ref="Q7:Q19" si="16">+P7*$Q$2</f>
        <v>142193.81964014636</v>
      </c>
    </row>
    <row r="8" spans="1:17" x14ac:dyDescent="0.35">
      <c r="A8" s="13" t="s">
        <v>5</v>
      </c>
      <c r="B8" s="9">
        <f t="shared" si="2"/>
        <v>623818.37017517479</v>
      </c>
      <c r="C8" s="9">
        <v>20262.897990070691</v>
      </c>
      <c r="D8" s="9">
        <f t="shared" si="3"/>
        <v>32420.636784113107</v>
      </c>
      <c r="E8" s="9">
        <f t="shared" si="4"/>
        <v>38904.764140935724</v>
      </c>
      <c r="F8" s="9">
        <f t="shared" si="5"/>
        <v>39682.859423754438</v>
      </c>
      <c r="G8" s="9">
        <f t="shared" si="6"/>
        <v>40476.516612229527</v>
      </c>
      <c r="H8" s="9">
        <f t="shared" si="7"/>
        <v>41286.046944474117</v>
      </c>
      <c r="I8" s="9">
        <f t="shared" si="8"/>
        <v>42111.767883363602</v>
      </c>
      <c r="J8" s="9">
        <f t="shared" si="9"/>
        <v>42954.003241030878</v>
      </c>
      <c r="K8" s="9">
        <f t="shared" si="10"/>
        <v>43813.083305851498</v>
      </c>
      <c r="L8" s="9">
        <f t="shared" si="11"/>
        <v>44689.34497196853</v>
      </c>
      <c r="M8" s="9">
        <f t="shared" si="12"/>
        <v>45583.131871407903</v>
      </c>
      <c r="N8" s="9">
        <f t="shared" si="13"/>
        <v>46494.794508836065</v>
      </c>
      <c r="O8" s="9">
        <f t="shared" si="14"/>
        <v>47424.69039901279</v>
      </c>
      <c r="P8" s="9">
        <f t="shared" si="15"/>
        <v>48373.18420699305</v>
      </c>
      <c r="Q8" s="9">
        <f t="shared" si="16"/>
        <v>49340.64789113291</v>
      </c>
    </row>
    <row r="9" spans="1:17" x14ac:dyDescent="0.35">
      <c r="A9" s="13" t="s">
        <v>6</v>
      </c>
      <c r="B9" s="9">
        <f t="shared" si="2"/>
        <v>423858.74600604817</v>
      </c>
      <c r="C9" s="9">
        <v>13767.799960921422</v>
      </c>
      <c r="D9" s="9">
        <f t="shared" si="3"/>
        <v>22028.479937474276</v>
      </c>
      <c r="E9" s="9">
        <f t="shared" si="4"/>
        <v>26434.175924969131</v>
      </c>
      <c r="F9" s="9">
        <f t="shared" si="5"/>
        <v>26962.859443468515</v>
      </c>
      <c r="G9" s="9">
        <f t="shared" si="6"/>
        <v>27502.116632337886</v>
      </c>
      <c r="H9" s="9">
        <f t="shared" si="7"/>
        <v>28052.158964984643</v>
      </c>
      <c r="I9" s="9">
        <f t="shared" si="8"/>
        <v>28613.202144284336</v>
      </c>
      <c r="J9" s="9">
        <f t="shared" si="9"/>
        <v>29185.466187170023</v>
      </c>
      <c r="K9" s="9">
        <f t="shared" si="10"/>
        <v>29769.175510913425</v>
      </c>
      <c r="L9" s="9">
        <f t="shared" si="11"/>
        <v>30364.559021131692</v>
      </c>
      <c r="M9" s="9">
        <f t="shared" si="12"/>
        <v>30971.850201554327</v>
      </c>
      <c r="N9" s="9">
        <f t="shared" si="13"/>
        <v>31591.287205585413</v>
      </c>
      <c r="O9" s="9">
        <f t="shared" si="14"/>
        <v>32223.112949697123</v>
      </c>
      <c r="P9" s="9">
        <f t="shared" si="15"/>
        <v>32867.575208691065</v>
      </c>
      <c r="Q9" s="9">
        <f t="shared" si="16"/>
        <v>33524.926712864886</v>
      </c>
    </row>
    <row r="10" spans="1:17" x14ac:dyDescent="0.35">
      <c r="A10" s="13" t="s">
        <v>7</v>
      </c>
      <c r="B10" s="9">
        <f t="shared" si="2"/>
        <v>200693.21514797173</v>
      </c>
      <c r="C10" s="9">
        <v>6518.9265662386788</v>
      </c>
      <c r="D10" s="9">
        <f t="shared" si="3"/>
        <v>10430.282505981886</v>
      </c>
      <c r="E10" s="9">
        <f t="shared" si="4"/>
        <v>12516.339007178263</v>
      </c>
      <c r="F10" s="9">
        <f t="shared" si="5"/>
        <v>12766.665787321828</v>
      </c>
      <c r="G10" s="9">
        <f t="shared" si="6"/>
        <v>13021.999103068265</v>
      </c>
      <c r="H10" s="9">
        <f t="shared" si="7"/>
        <v>13282.43908512963</v>
      </c>
      <c r="I10" s="9">
        <f t="shared" si="8"/>
        <v>13548.087866832224</v>
      </c>
      <c r="J10" s="9">
        <f t="shared" si="9"/>
        <v>13819.049624168869</v>
      </c>
      <c r="K10" s="9">
        <f t="shared" si="10"/>
        <v>14095.430616652246</v>
      </c>
      <c r="L10" s="9">
        <f t="shared" si="11"/>
        <v>14377.339228985291</v>
      </c>
      <c r="M10" s="9">
        <f t="shared" si="12"/>
        <v>14664.886013564997</v>
      </c>
      <c r="N10" s="9">
        <f t="shared" si="13"/>
        <v>14958.183733836298</v>
      </c>
      <c r="O10" s="9">
        <f t="shared" si="14"/>
        <v>15257.347408513024</v>
      </c>
      <c r="P10" s="9">
        <f t="shared" si="15"/>
        <v>15562.494356683284</v>
      </c>
      <c r="Q10" s="9">
        <f t="shared" si="16"/>
        <v>15873.744243816951</v>
      </c>
    </row>
    <row r="11" spans="1:17" x14ac:dyDescent="0.35">
      <c r="A11" s="13" t="s">
        <v>8</v>
      </c>
      <c r="B11" s="9">
        <f t="shared" si="2"/>
        <v>419239.50135870837</v>
      </c>
      <c r="C11" s="9">
        <v>13617.757436437987</v>
      </c>
      <c r="D11" s="9">
        <f t="shared" si="3"/>
        <v>21788.411898300779</v>
      </c>
      <c r="E11" s="9">
        <f t="shared" si="4"/>
        <v>26146.094277960936</v>
      </c>
      <c r="F11" s="9">
        <f t="shared" si="5"/>
        <v>26669.016163520155</v>
      </c>
      <c r="G11" s="9">
        <f t="shared" si="6"/>
        <v>27202.39648679056</v>
      </c>
      <c r="H11" s="9">
        <f t="shared" si="7"/>
        <v>27746.44441652637</v>
      </c>
      <c r="I11" s="9">
        <f t="shared" si="8"/>
        <v>28301.373304856897</v>
      </c>
      <c r="J11" s="9">
        <f t="shared" si="9"/>
        <v>28867.400770954035</v>
      </c>
      <c r="K11" s="9">
        <f t="shared" si="10"/>
        <v>29444.748786373115</v>
      </c>
      <c r="L11" s="9">
        <f t="shared" si="11"/>
        <v>30033.643762100579</v>
      </c>
      <c r="M11" s="9">
        <f t="shared" si="12"/>
        <v>30634.316637342592</v>
      </c>
      <c r="N11" s="9">
        <f t="shared" si="13"/>
        <v>31247.002970089445</v>
      </c>
      <c r="O11" s="9">
        <f t="shared" si="14"/>
        <v>31871.943029491234</v>
      </c>
      <c r="P11" s="9">
        <f t="shared" si="15"/>
        <v>32509.381890081058</v>
      </c>
      <c r="Q11" s="9">
        <f t="shared" si="16"/>
        <v>33159.569527882682</v>
      </c>
    </row>
    <row r="12" spans="1:17" x14ac:dyDescent="0.35">
      <c r="A12" s="13" t="s">
        <v>4</v>
      </c>
      <c r="B12" s="9">
        <f t="shared" si="2"/>
        <v>19255.016684172624</v>
      </c>
      <c r="C12" s="9">
        <v>625.44236835945924</v>
      </c>
      <c r="D12" s="9">
        <f t="shared" si="3"/>
        <v>1000.7077893751348</v>
      </c>
      <c r="E12" s="9">
        <f t="shared" si="4"/>
        <v>1200.8493472501616</v>
      </c>
      <c r="F12" s="9">
        <f t="shared" si="5"/>
        <v>1224.8663341951649</v>
      </c>
      <c r="G12" s="9">
        <f t="shared" si="6"/>
        <v>1249.3636608790682</v>
      </c>
      <c r="H12" s="9">
        <f t="shared" si="7"/>
        <v>1274.3509340966496</v>
      </c>
      <c r="I12" s="9">
        <f t="shared" si="8"/>
        <v>1299.8379527785826</v>
      </c>
      <c r="J12" s="9">
        <f t="shared" si="9"/>
        <v>1325.8347118341542</v>
      </c>
      <c r="K12" s="9">
        <f t="shared" si="10"/>
        <v>1352.3514060708374</v>
      </c>
      <c r="L12" s="9">
        <f t="shared" si="11"/>
        <v>1379.3984341922542</v>
      </c>
      <c r="M12" s="9">
        <f t="shared" si="12"/>
        <v>1406.9864028760992</v>
      </c>
      <c r="N12" s="9">
        <f t="shared" si="13"/>
        <v>1435.1261309336212</v>
      </c>
      <c r="O12" s="9">
        <f t="shared" si="14"/>
        <v>1463.8286535522936</v>
      </c>
      <c r="P12" s="9">
        <f t="shared" si="15"/>
        <v>1493.1052266233396</v>
      </c>
      <c r="Q12" s="9">
        <f t="shared" si="16"/>
        <v>1522.9673311558065</v>
      </c>
    </row>
    <row r="13" spans="1:17" x14ac:dyDescent="0.35">
      <c r="A13" s="13" t="s">
        <v>9</v>
      </c>
      <c r="B13" s="9">
        <f t="shared" si="2"/>
        <v>2794.2106732509874</v>
      </c>
      <c r="C13" s="9">
        <v>90.761684076331932</v>
      </c>
      <c r="D13" s="9">
        <f t="shared" si="3"/>
        <v>145.2186945221311</v>
      </c>
      <c r="E13" s="9">
        <f t="shared" si="4"/>
        <v>174.26243342655732</v>
      </c>
      <c r="F13" s="9">
        <f t="shared" si="5"/>
        <v>177.74768209508846</v>
      </c>
      <c r="G13" s="9">
        <f t="shared" si="6"/>
        <v>181.30263573699023</v>
      </c>
      <c r="H13" s="9">
        <f t="shared" si="7"/>
        <v>184.92868845173004</v>
      </c>
      <c r="I13" s="9">
        <f t="shared" si="8"/>
        <v>188.62726222076464</v>
      </c>
      <c r="J13" s="9">
        <f t="shared" si="9"/>
        <v>192.39980746517992</v>
      </c>
      <c r="K13" s="9">
        <f t="shared" si="10"/>
        <v>196.24780361448353</v>
      </c>
      <c r="L13" s="9">
        <f t="shared" si="11"/>
        <v>200.17275968677319</v>
      </c>
      <c r="M13" s="9">
        <f t="shared" si="12"/>
        <v>204.17621488050867</v>
      </c>
      <c r="N13" s="9">
        <f t="shared" si="13"/>
        <v>208.25973917811885</v>
      </c>
      <c r="O13" s="9">
        <f t="shared" si="14"/>
        <v>212.42493396168123</v>
      </c>
      <c r="P13" s="9">
        <f t="shared" si="15"/>
        <v>216.67343264091485</v>
      </c>
      <c r="Q13" s="9">
        <f t="shared" si="16"/>
        <v>221.00690129373316</v>
      </c>
    </row>
    <row r="14" spans="1:17" x14ac:dyDescent="0.35">
      <c r="A14" s="13" t="s">
        <v>10</v>
      </c>
      <c r="B14" s="9">
        <f t="shared" si="2"/>
        <v>3924.5976780825945</v>
      </c>
      <c r="C14" s="9">
        <v>127.47896856696414</v>
      </c>
      <c r="D14" s="9">
        <f t="shared" si="3"/>
        <v>203.96634970714263</v>
      </c>
      <c r="E14" s="9">
        <f t="shared" si="4"/>
        <v>244.75961964857115</v>
      </c>
      <c r="F14" s="9">
        <f t="shared" si="5"/>
        <v>249.65481204154258</v>
      </c>
      <c r="G14" s="9">
        <f t="shared" si="6"/>
        <v>254.64790828237344</v>
      </c>
      <c r="H14" s="9">
        <f t="shared" si="7"/>
        <v>259.74086644802088</v>
      </c>
      <c r="I14" s="9">
        <f t="shared" si="8"/>
        <v>264.93568377698131</v>
      </c>
      <c r="J14" s="9">
        <f t="shared" si="9"/>
        <v>270.23439745252097</v>
      </c>
      <c r="K14" s="9">
        <f t="shared" si="10"/>
        <v>275.63908540157138</v>
      </c>
      <c r="L14" s="9">
        <f t="shared" si="11"/>
        <v>281.15186710960279</v>
      </c>
      <c r="M14" s="9">
        <f t="shared" si="12"/>
        <v>286.77490445179484</v>
      </c>
      <c r="N14" s="9">
        <f t="shared" si="13"/>
        <v>292.51040254083074</v>
      </c>
      <c r="O14" s="9">
        <f t="shared" si="14"/>
        <v>298.36061059164734</v>
      </c>
      <c r="P14" s="9">
        <f t="shared" si="15"/>
        <v>304.32782280348027</v>
      </c>
      <c r="Q14" s="9">
        <f t="shared" si="16"/>
        <v>310.41437925954989</v>
      </c>
    </row>
    <row r="15" spans="1:17" x14ac:dyDescent="0.35">
      <c r="A15" s="13" t="s">
        <v>11</v>
      </c>
      <c r="B15" s="9">
        <f t="shared" si="2"/>
        <v>34447.612512292064</v>
      </c>
      <c r="C15" s="9">
        <v>1118.9289891255507</v>
      </c>
      <c r="D15" s="9">
        <f t="shared" si="3"/>
        <v>1790.2863826008813</v>
      </c>
      <c r="E15" s="9">
        <f t="shared" si="4"/>
        <v>2148.3436591210575</v>
      </c>
      <c r="F15" s="9">
        <f t="shared" si="5"/>
        <v>2191.3105323034788</v>
      </c>
      <c r="G15" s="9">
        <f t="shared" si="6"/>
        <v>2235.1367429495485</v>
      </c>
      <c r="H15" s="9">
        <f t="shared" si="7"/>
        <v>2279.8394778085394</v>
      </c>
      <c r="I15" s="9">
        <f t="shared" si="8"/>
        <v>2325.4362673647101</v>
      </c>
      <c r="J15" s="9">
        <f t="shared" si="9"/>
        <v>2371.9449927120045</v>
      </c>
      <c r="K15" s="9">
        <f t="shared" si="10"/>
        <v>2419.3838925662444</v>
      </c>
      <c r="L15" s="9">
        <f t="shared" si="11"/>
        <v>2467.7715704175694</v>
      </c>
      <c r="M15" s="9">
        <f t="shared" si="12"/>
        <v>2517.1270018259206</v>
      </c>
      <c r="N15" s="9">
        <f t="shared" si="13"/>
        <v>2567.4695418624392</v>
      </c>
      <c r="O15" s="9">
        <f t="shared" si="14"/>
        <v>2618.818932699688</v>
      </c>
      <c r="P15" s="9">
        <f t="shared" si="15"/>
        <v>2671.195311353682</v>
      </c>
      <c r="Q15" s="9">
        <f t="shared" si="16"/>
        <v>2724.6192175807555</v>
      </c>
    </row>
    <row r="16" spans="1:17" x14ac:dyDescent="0.35">
      <c r="A16" s="13" t="s">
        <v>12</v>
      </c>
      <c r="B16" s="9">
        <f t="shared" si="2"/>
        <v>1658.7652411519923</v>
      </c>
      <c r="C16" s="9">
        <v>53.880091510449418</v>
      </c>
      <c r="D16" s="9">
        <f t="shared" si="3"/>
        <v>86.208146416719075</v>
      </c>
      <c r="E16" s="9">
        <f t="shared" si="4"/>
        <v>103.44977570006289</v>
      </c>
      <c r="F16" s="9">
        <f t="shared" si="5"/>
        <v>105.51877121406415</v>
      </c>
      <c r="G16" s="9">
        <f t="shared" si="6"/>
        <v>107.62914663834543</v>
      </c>
      <c r="H16" s="9">
        <f t="shared" si="7"/>
        <v>109.78172957111234</v>
      </c>
      <c r="I16" s="9">
        <f t="shared" si="8"/>
        <v>111.97736416253458</v>
      </c>
      <c r="J16" s="9">
        <f t="shared" si="9"/>
        <v>114.21691144578527</v>
      </c>
      <c r="K16" s="9">
        <f t="shared" si="10"/>
        <v>116.50124967470097</v>
      </c>
      <c r="L16" s="9">
        <f t="shared" si="11"/>
        <v>118.83127466819499</v>
      </c>
      <c r="M16" s="9">
        <f t="shared" si="12"/>
        <v>121.2079001615589</v>
      </c>
      <c r="N16" s="9">
        <f t="shared" si="13"/>
        <v>123.63205816479008</v>
      </c>
      <c r="O16" s="9">
        <f t="shared" si="14"/>
        <v>126.10469932808589</v>
      </c>
      <c r="P16" s="9">
        <f t="shared" si="15"/>
        <v>128.62679331464761</v>
      </c>
      <c r="Q16" s="9">
        <f t="shared" si="16"/>
        <v>131.19932918094057</v>
      </c>
    </row>
    <row r="17" spans="1:17" x14ac:dyDescent="0.35">
      <c r="A17" s="13" t="s">
        <v>13</v>
      </c>
      <c r="B17" s="9">
        <f t="shared" si="2"/>
        <v>22808.539691664271</v>
      </c>
      <c r="C17" s="9">
        <v>740.86807181534311</v>
      </c>
      <c r="D17" s="9">
        <f t="shared" si="3"/>
        <v>1185.388914904549</v>
      </c>
      <c r="E17" s="9">
        <f t="shared" si="4"/>
        <v>1422.4666978854586</v>
      </c>
      <c r="F17" s="9">
        <f t="shared" si="5"/>
        <v>1450.9160318431677</v>
      </c>
      <c r="G17" s="9">
        <f t="shared" si="6"/>
        <v>1479.9343524800311</v>
      </c>
      <c r="H17" s="9">
        <f t="shared" si="7"/>
        <v>1509.5330395296317</v>
      </c>
      <c r="I17" s="9">
        <f t="shared" si="8"/>
        <v>1539.7237003202242</v>
      </c>
      <c r="J17" s="9">
        <f t="shared" si="9"/>
        <v>1570.5181743266287</v>
      </c>
      <c r="K17" s="9">
        <f t="shared" si="10"/>
        <v>1601.9285378131613</v>
      </c>
      <c r="L17" s="9">
        <f t="shared" si="11"/>
        <v>1633.9671085694245</v>
      </c>
      <c r="M17" s="9">
        <f t="shared" si="12"/>
        <v>1666.646450740813</v>
      </c>
      <c r="N17" s="9">
        <f t="shared" si="13"/>
        <v>1699.9793797556292</v>
      </c>
      <c r="O17" s="9">
        <f t="shared" si="14"/>
        <v>1733.9789673507419</v>
      </c>
      <c r="P17" s="9">
        <f t="shared" si="15"/>
        <v>1768.6585466977567</v>
      </c>
      <c r="Q17" s="9">
        <f t="shared" si="16"/>
        <v>1804.0317176317119</v>
      </c>
    </row>
    <row r="18" spans="1:17" x14ac:dyDescent="0.35">
      <c r="A18" s="13" t="s">
        <v>14</v>
      </c>
      <c r="B18" s="9">
        <f t="shared" si="2"/>
        <v>2883.8595547292853</v>
      </c>
      <c r="C18" s="9">
        <v>93.67366331126307</v>
      </c>
      <c r="D18" s="9">
        <f t="shared" si="3"/>
        <v>149.87786129802092</v>
      </c>
      <c r="E18" s="9">
        <f t="shared" si="4"/>
        <v>179.8534335576251</v>
      </c>
      <c r="F18" s="9">
        <f t="shared" si="5"/>
        <v>183.45050222877759</v>
      </c>
      <c r="G18" s="9">
        <f t="shared" si="6"/>
        <v>187.11951227335314</v>
      </c>
      <c r="H18" s="9">
        <f t="shared" si="7"/>
        <v>190.86190251882022</v>
      </c>
      <c r="I18" s="9">
        <f t="shared" si="8"/>
        <v>194.67914056919662</v>
      </c>
      <c r="J18" s="9">
        <f t="shared" si="9"/>
        <v>198.57272338058056</v>
      </c>
      <c r="K18" s="9">
        <f t="shared" si="10"/>
        <v>202.54417784819216</v>
      </c>
      <c r="L18" s="9">
        <f t="shared" si="11"/>
        <v>206.595061405156</v>
      </c>
      <c r="M18" s="9">
        <f t="shared" si="12"/>
        <v>210.72696263325912</v>
      </c>
      <c r="N18" s="9">
        <f t="shared" si="13"/>
        <v>214.94150188592431</v>
      </c>
      <c r="O18" s="9">
        <f t="shared" si="14"/>
        <v>219.2403319236428</v>
      </c>
      <c r="P18" s="9">
        <f t="shared" si="15"/>
        <v>223.62513856211567</v>
      </c>
      <c r="Q18" s="9">
        <f t="shared" si="16"/>
        <v>228.09764133335798</v>
      </c>
    </row>
    <row r="19" spans="1:17" x14ac:dyDescent="0.35">
      <c r="A19" s="14" t="s">
        <v>15</v>
      </c>
      <c r="B19" s="9">
        <f t="shared" si="2"/>
        <v>115479.1731998902</v>
      </c>
      <c r="C19" s="9">
        <v>3751</v>
      </c>
      <c r="D19" s="9">
        <f t="shared" si="3"/>
        <v>6001.6</v>
      </c>
      <c r="E19" s="9">
        <f t="shared" si="4"/>
        <v>7201.92</v>
      </c>
      <c r="F19" s="9">
        <f t="shared" si="5"/>
        <v>7345.9584000000004</v>
      </c>
      <c r="G19" s="9">
        <f t="shared" si="6"/>
        <v>7492.8775680000008</v>
      </c>
      <c r="H19" s="9">
        <f t="shared" si="7"/>
        <v>7642.7351193600007</v>
      </c>
      <c r="I19" s="9">
        <f t="shared" si="8"/>
        <v>7795.5898217472004</v>
      </c>
      <c r="J19" s="9">
        <f t="shared" si="9"/>
        <v>7951.5016181821447</v>
      </c>
      <c r="K19" s="9">
        <f t="shared" si="10"/>
        <v>8110.5316505457877</v>
      </c>
      <c r="L19" s="9">
        <f t="shared" si="11"/>
        <v>8272.7422835567031</v>
      </c>
      <c r="M19" s="9">
        <f t="shared" si="12"/>
        <v>8438.1971292278376</v>
      </c>
      <c r="N19" s="9">
        <f t="shared" si="13"/>
        <v>8606.9610718123949</v>
      </c>
      <c r="O19" s="9">
        <f t="shared" si="14"/>
        <v>8779.1002932486426</v>
      </c>
      <c r="P19" s="9">
        <f t="shared" si="15"/>
        <v>8954.682299113616</v>
      </c>
      <c r="Q19" s="9">
        <f t="shared" si="16"/>
        <v>9133.7759450958893</v>
      </c>
    </row>
    <row r="20" spans="1:17" x14ac:dyDescent="0.35">
      <c r="A20" s="13" t="s">
        <v>16</v>
      </c>
      <c r="B20" s="9">
        <f t="shared" si="2"/>
        <v>0</v>
      </c>
      <c r="C20" s="9">
        <v>0</v>
      </c>
      <c r="D20" s="9"/>
      <c r="E20" s="9"/>
      <c r="F20" s="9"/>
      <c r="G20" s="9"/>
      <c r="H20" s="9"/>
      <c r="I20" s="9"/>
      <c r="J20" s="9"/>
      <c r="K20" s="9"/>
      <c r="L20" s="9">
        <f t="shared" ref="L20:Q22" si="17">+K20*1.04</f>
        <v>0</v>
      </c>
      <c r="M20" s="9">
        <f t="shared" si="17"/>
        <v>0</v>
      </c>
      <c r="N20" s="9">
        <f t="shared" si="17"/>
        <v>0</v>
      </c>
      <c r="O20" s="9">
        <f t="shared" si="17"/>
        <v>0</v>
      </c>
      <c r="P20" s="9">
        <f t="shared" si="17"/>
        <v>0</v>
      </c>
      <c r="Q20" s="9">
        <f t="shared" si="17"/>
        <v>0</v>
      </c>
    </row>
    <row r="21" spans="1:17" x14ac:dyDescent="0.35">
      <c r="A21" s="15" t="s">
        <v>17</v>
      </c>
      <c r="B21" s="9">
        <f t="shared" si="2"/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f t="shared" si="17"/>
        <v>0</v>
      </c>
      <c r="M21" s="9">
        <f t="shared" si="17"/>
        <v>0</v>
      </c>
      <c r="N21" s="9">
        <f t="shared" si="17"/>
        <v>0</v>
      </c>
      <c r="O21" s="9">
        <f t="shared" si="17"/>
        <v>0</v>
      </c>
      <c r="P21" s="9">
        <f t="shared" si="17"/>
        <v>0</v>
      </c>
      <c r="Q21" s="9">
        <f t="shared" si="17"/>
        <v>0</v>
      </c>
    </row>
    <row r="22" spans="1:17" x14ac:dyDescent="0.35">
      <c r="A22" s="15" t="s">
        <v>18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f t="shared" si="17"/>
        <v>0</v>
      </c>
      <c r="M22" s="9">
        <f t="shared" si="17"/>
        <v>0</v>
      </c>
      <c r="N22" s="9">
        <f t="shared" si="17"/>
        <v>0</v>
      </c>
      <c r="O22" s="9">
        <f t="shared" si="17"/>
        <v>0</v>
      </c>
      <c r="P22" s="9">
        <f t="shared" si="17"/>
        <v>0</v>
      </c>
      <c r="Q22" s="9">
        <f t="shared" si="17"/>
        <v>0</v>
      </c>
    </row>
    <row r="23" spans="1:17" x14ac:dyDescent="0.35">
      <c r="A23" s="16" t="s">
        <v>19</v>
      </c>
      <c r="B23" s="17">
        <f>SUM(B6:B22)</f>
        <v>12292163.61789538</v>
      </c>
      <c r="C23" s="17">
        <f t="shared" ref="C23:Q23" si="18">SUM(C6:C22)</f>
        <v>399274.64367028751</v>
      </c>
      <c r="D23" s="17">
        <f t="shared" si="18"/>
        <v>638839.42987245985</v>
      </c>
      <c r="E23" s="17">
        <f t="shared" si="18"/>
        <v>766607.31584695203</v>
      </c>
      <c r="F23" s="17">
        <f t="shared" si="18"/>
        <v>781939.46216389106</v>
      </c>
      <c r="G23" s="17">
        <f t="shared" si="18"/>
        <v>797578.25140716892</v>
      </c>
      <c r="H23" s="17">
        <f t="shared" si="18"/>
        <v>813529.81643531215</v>
      </c>
      <c r="I23" s="17">
        <f t="shared" si="18"/>
        <v>829800.41276401852</v>
      </c>
      <c r="J23" s="17">
        <f t="shared" si="18"/>
        <v>846396.42101929907</v>
      </c>
      <c r="K23" s="17">
        <f t="shared" si="18"/>
        <v>863324.34943968477</v>
      </c>
      <c r="L23" s="17">
        <f t="shared" si="18"/>
        <v>880590.83642847894</v>
      </c>
      <c r="M23" s="17">
        <f t="shared" si="18"/>
        <v>898202.65315704839</v>
      </c>
      <c r="N23" s="17">
        <f t="shared" si="18"/>
        <v>916166.70622018934</v>
      </c>
      <c r="O23" s="17">
        <f t="shared" si="18"/>
        <v>934490.04034459312</v>
      </c>
      <c r="P23" s="17">
        <f t="shared" si="18"/>
        <v>953179.84115148534</v>
      </c>
      <c r="Q23" s="17">
        <f t="shared" si="18"/>
        <v>972243.43797451479</v>
      </c>
    </row>
    <row r="24" spans="1:17" x14ac:dyDescent="0.35">
      <c r="A24" s="1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35">
      <c r="A25" s="13" t="s">
        <v>20</v>
      </c>
      <c r="B25" s="9">
        <f t="shared" ref="B25:B28" si="19">+C25+D25+E25+F25+G25+I25+H25+J25+K25+L25+M25+N25+O25+P25+Q25</f>
        <v>427899.51348834485</v>
      </c>
      <c r="C25" s="9">
        <v>13899.05236259786</v>
      </c>
      <c r="D25" s="9">
        <f t="shared" ref="D25:D28" si="20">+C25*$D$2</f>
        <v>22238.483780156577</v>
      </c>
      <c r="E25" s="9">
        <f>+D25*$E$2</f>
        <v>26686.180536187891</v>
      </c>
      <c r="F25" s="9">
        <f t="shared" ref="F25" si="21">+E25*$F$2</f>
        <v>27219.904146911649</v>
      </c>
      <c r="G25" s="9">
        <f t="shared" ref="G25:G28" si="22">+F25*$G$2</f>
        <v>27764.302229849884</v>
      </c>
      <c r="H25" s="9">
        <f t="shared" ref="H25:H28" si="23">+G25*$H$2</f>
        <v>28319.58827444688</v>
      </c>
      <c r="I25" s="9">
        <f t="shared" ref="I25:I28" si="24">+H25*$I$2</f>
        <v>28885.980039935817</v>
      </c>
      <c r="J25" s="9">
        <f t="shared" ref="J25:J28" si="25">+I25*$J$2</f>
        <v>29463.699640734536</v>
      </c>
      <c r="K25" s="9">
        <f t="shared" ref="K25:K28" si="26">+J25*$K$2</f>
        <v>30052.973633549227</v>
      </c>
      <c r="L25" s="9">
        <f t="shared" ref="L25:L28" si="27">+K25*$L$2</f>
        <v>30654.033106220213</v>
      </c>
      <c r="M25" s="9">
        <f t="shared" ref="M25:M28" si="28">+L25*$M$2</f>
        <v>31267.113768344618</v>
      </c>
      <c r="N25" s="9">
        <f t="shared" ref="N25:N28" si="29">+M25*$N$2</f>
        <v>31892.456043711511</v>
      </c>
      <c r="O25" s="9">
        <f t="shared" ref="O25:O28" si="30">+N25*$O$2</f>
        <v>32530.305164585741</v>
      </c>
      <c r="P25" s="9">
        <f t="shared" ref="P25:P28" si="31">+O25*$P$2</f>
        <v>33180.911267877455</v>
      </c>
      <c r="Q25" s="9">
        <f t="shared" ref="Q25:Q28" si="32">+P25*$Q$2</f>
        <v>33844.529493235001</v>
      </c>
    </row>
    <row r="26" spans="1:17" x14ac:dyDescent="0.35">
      <c r="A26" s="13" t="s">
        <v>21</v>
      </c>
      <c r="B26" s="9">
        <f t="shared" si="19"/>
        <v>89944.818517714433</v>
      </c>
      <c r="C26" s="9">
        <v>2921.5918759302963</v>
      </c>
      <c r="D26" s="9">
        <f t="shared" si="20"/>
        <v>4674.5470014884741</v>
      </c>
      <c r="E26" s="9">
        <f t="shared" ref="E26:E28" si="33">+D26*$E$2</f>
        <v>5609.4564017861685</v>
      </c>
      <c r="F26" s="9">
        <f t="shared" ref="F26" si="34">+E26*$F$2</f>
        <v>5721.6455298218916</v>
      </c>
      <c r="G26" s="9">
        <f t="shared" si="22"/>
        <v>5836.0784404183296</v>
      </c>
      <c r="H26" s="9">
        <f t="shared" si="23"/>
        <v>5952.8000092266966</v>
      </c>
      <c r="I26" s="9">
        <f t="shared" si="24"/>
        <v>6071.8560094112308</v>
      </c>
      <c r="J26" s="9">
        <f t="shared" si="25"/>
        <v>6193.2931295994558</v>
      </c>
      <c r="K26" s="9">
        <f t="shared" si="26"/>
        <v>6317.1589921914447</v>
      </c>
      <c r="L26" s="9">
        <f t="shared" si="27"/>
        <v>6443.5021720352734</v>
      </c>
      <c r="M26" s="9">
        <f t="shared" si="28"/>
        <v>6572.3722154759789</v>
      </c>
      <c r="N26" s="9">
        <f t="shared" si="29"/>
        <v>6703.8196597854985</v>
      </c>
      <c r="O26" s="9">
        <f t="shared" si="30"/>
        <v>6837.8960529812084</v>
      </c>
      <c r="P26" s="9">
        <f t="shared" si="31"/>
        <v>6974.6539740408325</v>
      </c>
      <c r="Q26" s="9">
        <f t="shared" si="32"/>
        <v>7114.1470535216495</v>
      </c>
    </row>
    <row r="27" spans="1:17" x14ac:dyDescent="0.35">
      <c r="A27" s="13" t="s">
        <v>22</v>
      </c>
      <c r="B27" s="9">
        <f t="shared" si="19"/>
        <v>3371.5711899022344</v>
      </c>
      <c r="C27" s="9">
        <v>109.51553585712115</v>
      </c>
      <c r="D27" s="9">
        <f t="shared" si="20"/>
        <v>175.22485737139385</v>
      </c>
      <c r="E27" s="9">
        <f t="shared" si="33"/>
        <v>210.26982884567261</v>
      </c>
      <c r="F27" s="9">
        <f t="shared" ref="F27" si="35">+E27*$F$2</f>
        <v>214.47522542258605</v>
      </c>
      <c r="G27" s="9">
        <f t="shared" si="22"/>
        <v>218.76472993103778</v>
      </c>
      <c r="H27" s="9">
        <f t="shared" si="23"/>
        <v>223.14002452965855</v>
      </c>
      <c r="I27" s="9">
        <f t="shared" si="24"/>
        <v>227.60282502025171</v>
      </c>
      <c r="J27" s="9">
        <f t="shared" si="25"/>
        <v>232.15488152065674</v>
      </c>
      <c r="K27" s="9">
        <f t="shared" si="26"/>
        <v>236.79797915106988</v>
      </c>
      <c r="L27" s="9">
        <f t="shared" si="27"/>
        <v>241.53393873409129</v>
      </c>
      <c r="M27" s="9">
        <f t="shared" si="28"/>
        <v>246.36461750877314</v>
      </c>
      <c r="N27" s="9">
        <f t="shared" si="29"/>
        <v>251.2919098589486</v>
      </c>
      <c r="O27" s="9">
        <f t="shared" si="30"/>
        <v>256.31774805612758</v>
      </c>
      <c r="P27" s="9">
        <f t="shared" si="31"/>
        <v>261.44410301725014</v>
      </c>
      <c r="Q27" s="9">
        <f t="shared" si="32"/>
        <v>266.67298507759517</v>
      </c>
    </row>
    <row r="28" spans="1:17" x14ac:dyDescent="0.35">
      <c r="A28" s="13" t="s">
        <v>23</v>
      </c>
      <c r="B28" s="9">
        <f t="shared" si="19"/>
        <v>652.56216578752924</v>
      </c>
      <c r="C28" s="9">
        <v>21.19655532718474</v>
      </c>
      <c r="D28" s="9">
        <f t="shared" si="20"/>
        <v>33.914488523495585</v>
      </c>
      <c r="E28" s="9">
        <f t="shared" si="33"/>
        <v>40.697386228194702</v>
      </c>
      <c r="F28" s="9">
        <f t="shared" ref="F28" si="36">+E28*$F$2</f>
        <v>41.511333952758598</v>
      </c>
      <c r="G28" s="9">
        <f t="shared" si="22"/>
        <v>42.34156063181377</v>
      </c>
      <c r="H28" s="9">
        <f t="shared" si="23"/>
        <v>43.188391844450045</v>
      </c>
      <c r="I28" s="9">
        <f t="shared" si="24"/>
        <v>44.052159681339049</v>
      </c>
      <c r="J28" s="9">
        <f t="shared" si="25"/>
        <v>44.933202874965829</v>
      </c>
      <c r="K28" s="9">
        <f t="shared" si="26"/>
        <v>45.831866932465147</v>
      </c>
      <c r="L28" s="9">
        <f t="shared" si="27"/>
        <v>46.748504271114449</v>
      </c>
      <c r="M28" s="9">
        <f t="shared" si="28"/>
        <v>47.683474356536742</v>
      </c>
      <c r="N28" s="9">
        <f t="shared" si="29"/>
        <v>48.637143843667481</v>
      </c>
      <c r="O28" s="9">
        <f t="shared" si="30"/>
        <v>49.609886720540828</v>
      </c>
      <c r="P28" s="9">
        <f t="shared" si="31"/>
        <v>50.602084454951644</v>
      </c>
      <c r="Q28" s="9">
        <f t="shared" si="32"/>
        <v>51.61412614405068</v>
      </c>
    </row>
    <row r="29" spans="1:17" x14ac:dyDescent="0.35">
      <c r="A29" s="16" t="s">
        <v>24</v>
      </c>
      <c r="B29" s="17">
        <f>SUM(B25:B28)</f>
        <v>521868.46536174905</v>
      </c>
      <c r="C29" s="17">
        <f t="shared" ref="C29:Q29" si="37">SUM(C25:C28)</f>
        <v>16951.35632971246</v>
      </c>
      <c r="D29" s="17">
        <f t="shared" si="37"/>
        <v>27122.170127539943</v>
      </c>
      <c r="E29" s="17">
        <f t="shared" si="37"/>
        <v>32546.604153047927</v>
      </c>
      <c r="F29" s="17">
        <f t="shared" si="37"/>
        <v>33197.536236108892</v>
      </c>
      <c r="G29" s="17">
        <f t="shared" si="37"/>
        <v>33861.486960831069</v>
      </c>
      <c r="H29" s="17">
        <f t="shared" si="37"/>
        <v>34538.716700047691</v>
      </c>
      <c r="I29" s="17">
        <f t="shared" si="37"/>
        <v>35229.491034048639</v>
      </c>
      <c r="J29" s="17">
        <f t="shared" si="37"/>
        <v>35934.080854729611</v>
      </c>
      <c r="K29" s="17">
        <f t="shared" si="37"/>
        <v>36652.762471824208</v>
      </c>
      <c r="L29" s="17">
        <f t="shared" si="37"/>
        <v>37385.81772126069</v>
      </c>
      <c r="M29" s="17">
        <f t="shared" si="37"/>
        <v>38133.5340756859</v>
      </c>
      <c r="N29" s="17">
        <f t="shared" si="37"/>
        <v>38896.20475719963</v>
      </c>
      <c r="O29" s="17">
        <f t="shared" si="37"/>
        <v>39674.128852343623</v>
      </c>
      <c r="P29" s="17">
        <f t="shared" si="37"/>
        <v>40467.61142939049</v>
      </c>
      <c r="Q29" s="17">
        <f t="shared" si="37"/>
        <v>41276.963657978296</v>
      </c>
    </row>
    <row r="30" spans="1:17" x14ac:dyDescent="0.35">
      <c r="A30" s="13"/>
      <c r="B30" s="9"/>
      <c r="C30" s="18"/>
      <c r="D30" s="18">
        <f>+D31/365</f>
        <v>1824.5523287671226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5" thickBot="1" x14ac:dyDescent="0.4">
      <c r="A31" s="19" t="s">
        <v>25</v>
      </c>
      <c r="B31" s="20">
        <f>B23+B29</f>
        <v>12814032.083257129</v>
      </c>
      <c r="C31" s="20">
        <f t="shared" ref="C31:Q31" si="38">C23+C29</f>
        <v>416225.99999999994</v>
      </c>
      <c r="D31" s="20">
        <f>D23+D29</f>
        <v>665961.59999999974</v>
      </c>
      <c r="E31" s="20">
        <f t="shared" si="38"/>
        <v>799153.91999999993</v>
      </c>
      <c r="F31" s="20">
        <f t="shared" si="38"/>
        <v>815136.99839999992</v>
      </c>
      <c r="G31" s="20">
        <f t="shared" si="38"/>
        <v>831439.73836800002</v>
      </c>
      <c r="H31" s="20">
        <f t="shared" si="38"/>
        <v>848068.53313535987</v>
      </c>
      <c r="I31" s="20">
        <f t="shared" si="38"/>
        <v>865029.90379806713</v>
      </c>
      <c r="J31" s="20">
        <f t="shared" si="38"/>
        <v>882330.50187402871</v>
      </c>
      <c r="K31" s="20">
        <f t="shared" si="38"/>
        <v>899977.11191150895</v>
      </c>
      <c r="L31" s="20">
        <f t="shared" si="38"/>
        <v>917976.65414973965</v>
      </c>
      <c r="M31" s="20">
        <f t="shared" si="38"/>
        <v>936336.18723273429</v>
      </c>
      <c r="N31" s="20">
        <f t="shared" si="38"/>
        <v>955062.91097738896</v>
      </c>
      <c r="O31" s="20">
        <f>O23+O29</f>
        <v>974164.16919693677</v>
      </c>
      <c r="P31" s="20">
        <f t="shared" si="38"/>
        <v>993647.45258087583</v>
      </c>
      <c r="Q31" s="20">
        <f t="shared" si="38"/>
        <v>1013520.4016324931</v>
      </c>
    </row>
    <row r="32" spans="1:17" ht="15" thickTop="1" x14ac:dyDescent="0.3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35">
      <c r="A33" s="25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Aimhe Sugey Amillano Torres</dc:creator>
  <cp:lastModifiedBy>Aimhe Sugey Amillano Torres</cp:lastModifiedBy>
  <dcterms:created xsi:type="dcterms:W3CDTF">2025-11-13T00:29:36Z</dcterms:created>
  <dcterms:modified xsi:type="dcterms:W3CDTF">2025-11-13T16:30:52Z</dcterms:modified>
</cp:coreProperties>
</file>