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eradoraaudax02-my.sharepoint.com/personal/teresa_letamendi_granacuario_com/Documents/Documentos/Gerencia Ventas/2025/Reportes/"/>
    </mc:Choice>
  </mc:AlternateContent>
  <xr:revisionPtr revIDLastSave="23" documentId="8_{BFFA921B-6DA9-4C43-903E-0264C5E51300}" xr6:coauthVersionLast="47" xr6:coauthVersionMax="47" xr10:uidLastSave="{E5887A5A-9049-4EC3-9999-17F7AD817F01}"/>
  <bookViews>
    <workbookView xWindow="-120" yWindow="-120" windowWidth="20730" windowHeight="11040" activeTab="1" xr2:uid="{7042734B-D325-43F2-8AC8-545E63A2ABFE}"/>
  </bookViews>
  <sheets>
    <sheet name="Afluencia GAM - Destino" sheetId="1" r:id="rId1"/>
    <sheet name="Afluencia GAM - TArif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F23" i="2"/>
  <c r="G23" i="2"/>
  <c r="H23" i="2"/>
  <c r="I23" i="2"/>
  <c r="J23" i="2"/>
  <c r="D23" i="2"/>
  <c r="E17" i="2"/>
  <c r="F17" i="2"/>
  <c r="G17" i="2"/>
  <c r="H17" i="2"/>
  <c r="I17" i="2"/>
  <c r="J17" i="2"/>
  <c r="K17" i="2"/>
  <c r="D17" i="2"/>
  <c r="E16" i="2"/>
  <c r="F16" i="2"/>
  <c r="G16" i="2"/>
  <c r="H16" i="2"/>
  <c r="I16" i="2"/>
  <c r="J16" i="2"/>
  <c r="K16" i="2"/>
  <c r="L16" i="2"/>
  <c r="M16" i="2"/>
  <c r="N16" i="2"/>
  <c r="O16" i="2"/>
  <c r="D16" i="2"/>
  <c r="E10" i="2"/>
  <c r="F10" i="2"/>
  <c r="G10" i="2"/>
  <c r="H10" i="2"/>
  <c r="I10" i="2"/>
  <c r="J10" i="2"/>
  <c r="K10" i="2"/>
  <c r="L10" i="2"/>
  <c r="M10" i="2"/>
  <c r="N10" i="2"/>
  <c r="O10" i="2"/>
  <c r="D10" i="2"/>
  <c r="I9" i="2"/>
  <c r="J9" i="2"/>
  <c r="K9" i="2"/>
  <c r="L9" i="2"/>
  <c r="M9" i="2"/>
  <c r="N9" i="2"/>
  <c r="O9" i="2"/>
  <c r="H9" i="2"/>
  <c r="I5" i="2"/>
  <c r="J5" i="2"/>
  <c r="K5" i="2"/>
  <c r="L5" i="2"/>
  <c r="M5" i="2"/>
  <c r="N5" i="2"/>
  <c r="O5" i="2"/>
  <c r="H5" i="2"/>
  <c r="H18" i="2"/>
  <c r="G18" i="2"/>
  <c r="F18" i="2"/>
  <c r="E18" i="2"/>
  <c r="D18" i="2"/>
  <c r="O11" i="2"/>
  <c r="N11" i="2"/>
  <c r="M11" i="2"/>
  <c r="L11" i="2"/>
  <c r="K11" i="2"/>
  <c r="J11" i="2"/>
  <c r="I11" i="2"/>
  <c r="H11" i="2"/>
  <c r="G11" i="2"/>
  <c r="F11" i="2"/>
  <c r="E11" i="2"/>
  <c r="P19" i="1"/>
  <c r="P13" i="1"/>
  <c r="P7" i="1"/>
  <c r="J20" i="1"/>
  <c r="I20" i="1"/>
  <c r="H20" i="1"/>
  <c r="G20" i="1"/>
  <c r="F20" i="1"/>
  <c r="E20" i="1"/>
  <c r="D20" i="1"/>
  <c r="P17" i="1"/>
  <c r="P23" i="1" s="1"/>
  <c r="O14" i="1"/>
  <c r="N14" i="1"/>
  <c r="M14" i="1"/>
  <c r="L14" i="1"/>
  <c r="K14" i="1"/>
  <c r="J14" i="1"/>
  <c r="I14" i="1"/>
  <c r="H14" i="1"/>
  <c r="G14" i="1"/>
  <c r="F14" i="1"/>
  <c r="E14" i="1"/>
  <c r="D14" i="1"/>
  <c r="P11" i="1"/>
  <c r="O8" i="1"/>
  <c r="N8" i="1"/>
  <c r="M8" i="1"/>
  <c r="L8" i="1"/>
  <c r="K8" i="1"/>
  <c r="J8" i="1"/>
  <c r="I8" i="1"/>
  <c r="H8" i="1"/>
  <c r="P5" i="1"/>
  <c r="P24" i="1" l="1"/>
  <c r="Q23" i="1"/>
  <c r="Q5" i="1"/>
  <c r="Q17" i="1"/>
  <c r="Q11" i="1"/>
</calcChain>
</file>

<file path=xl/sharedStrings.xml><?xml version="1.0" encoding="utf-8"?>
<sst xmlns="http://schemas.openxmlformats.org/spreadsheetml/2006/main" count="97" uniqueCount="29">
  <si>
    <t>Afluencia de exploradores al GAM /  Visitantes al destino</t>
  </si>
  <si>
    <t>Año</t>
  </si>
  <si>
    <t>Concepto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</si>
  <si>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</si>
  <si>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</si>
  <si>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</si>
  <si>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</si>
  <si>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</si>
  <si>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</si>
  <si>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</si>
  <si>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</si>
  <si>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</si>
  <si>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</si>
  <si>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</si>
  <si>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</si>
  <si>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Exploradores</t>
  </si>
  <si>
    <t>Ocupación destino</t>
  </si>
  <si>
    <t>Turistas destino</t>
  </si>
  <si>
    <t>Penetración</t>
  </si>
  <si>
    <t>Fuente: Datatur</t>
  </si>
  <si>
    <t xml:space="preserve">Estadía </t>
  </si>
  <si>
    <t>Densidad</t>
  </si>
  <si>
    <t>Afluencia de exploradores al GAM y relación precio</t>
  </si>
  <si>
    <t>Tarifa al público</t>
  </si>
  <si>
    <t>Lobos y pingüinos</t>
  </si>
  <si>
    <t>Por separado</t>
  </si>
  <si>
    <t>Penetración vs. Visitantes destino</t>
  </si>
  <si>
    <t>Incluida</t>
  </si>
  <si>
    <t>Experiencia temática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</si>
</sst>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name val="Aptos Display"/>
      <family val="2"/>
      <scheme val="major"/>
    </font>
    <font>
      <sz val="11"/>
      <color rgb="FFFF0000"/>
      <name val="Aptos Display"/>
      <family val="2"/>
      <scheme val="major"/>
    </font>
    <font>
      <i/>
      <sz val="11"/>
      <color theme="1"/>
      <name val="Aptos Display"/>
      <family val="2"/>
      <scheme val="major"/>
    </font>
    <font>
      <i/>
      <sz val="10"/>
      <color theme="1"/>
      <name val="Aptos Display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3" fillId="0" borderId="0" xfId="1" applyFont="1" applyBorder="1" applyAlignment="1">
      <alignment horizontal="center" vertical="center"/>
    </xf>
    <xf numFmtId="0" fontId="4" fillId="0" borderId="0" xfId="0" applyFont="1"/>
    <xf numFmtId="9" fontId="3" fillId="0" borderId="0" xfId="0" applyNumberFormat="1" applyFont="1"/>
    <xf numFmtId="9" fontId="3" fillId="0" borderId="0" xfId="1" applyFont="1"/>
    <xf numFmtId="0" fontId="3" fillId="0" borderId="10" xfId="0" applyFont="1" applyBorder="1" applyAlignment="1">
      <alignment horizontal="center" vertical="center"/>
    </xf>
    <xf numFmtId="9" fontId="3" fillId="0" borderId="5" xfId="1" applyFont="1" applyBorder="1" applyAlignment="1">
      <alignment horizontal="center" vertical="center"/>
    </xf>
    <xf numFmtId="9" fontId="3" fillId="0" borderId="6" xfId="1" applyFont="1" applyBorder="1" applyAlignment="1">
      <alignment horizontal="center" vertical="center"/>
    </xf>
    <xf numFmtId="9" fontId="3" fillId="5" borderId="7" xfId="1" applyFont="1" applyFill="1" applyBorder="1" applyAlignment="1">
      <alignment horizontal="center" vertical="center"/>
    </xf>
    <xf numFmtId="9" fontId="4" fillId="5" borderId="7" xfId="1" applyFont="1" applyFill="1" applyBorder="1" applyAlignment="1">
      <alignment horizontal="center" vertical="center"/>
    </xf>
    <xf numFmtId="9" fontId="3" fillId="5" borderId="8" xfId="1" applyFont="1" applyFill="1" applyBorder="1" applyAlignment="1">
      <alignment horizontal="center" vertical="center"/>
    </xf>
    <xf numFmtId="4" fontId="3" fillId="5" borderId="10" xfId="0" applyNumberFormat="1" applyFont="1" applyFill="1" applyBorder="1" applyAlignment="1">
      <alignment horizontal="center" vertical="center"/>
    </xf>
    <xf numFmtId="4" fontId="3" fillId="5" borderId="11" xfId="0" applyNumberFormat="1" applyFont="1" applyFill="1" applyBorder="1" applyAlignment="1">
      <alignment horizontal="center" vertical="center"/>
    </xf>
    <xf numFmtId="2" fontId="3" fillId="5" borderId="7" xfId="1" applyNumberFormat="1" applyFont="1" applyFill="1" applyBorder="1" applyAlignment="1">
      <alignment horizontal="center" vertical="center"/>
    </xf>
    <xf numFmtId="2" fontId="3" fillId="5" borderId="8" xfId="1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9" fontId="3" fillId="7" borderId="5" xfId="1" applyFont="1" applyFill="1" applyBorder="1" applyAlignment="1">
      <alignment horizontal="center" vertical="center"/>
    </xf>
    <xf numFmtId="9" fontId="4" fillId="7" borderId="5" xfId="1" applyFont="1" applyFill="1" applyBorder="1" applyAlignment="1">
      <alignment horizontal="center" vertical="center"/>
    </xf>
    <xf numFmtId="9" fontId="3" fillId="7" borderId="6" xfId="1" applyFont="1" applyFill="1" applyBorder="1" applyAlignment="1">
      <alignment horizontal="center" vertical="center"/>
    </xf>
    <xf numFmtId="9" fontId="6" fillId="7" borderId="5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" fontId="3" fillId="5" borderId="5" xfId="1" applyNumberFormat="1" applyFont="1" applyFill="1" applyBorder="1" applyAlignment="1">
      <alignment horizontal="center" vertical="center"/>
    </xf>
    <xf numFmtId="2" fontId="3" fillId="5" borderId="6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164" fontId="5" fillId="5" borderId="24" xfId="0" applyNumberFormat="1" applyFont="1" applyFill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right" vertical="center"/>
    </xf>
    <xf numFmtId="164" fontId="9" fillId="0" borderId="24" xfId="0" applyNumberFormat="1" applyFont="1" applyBorder="1" applyAlignment="1">
      <alignment horizontal="center" vertical="center"/>
    </xf>
    <xf numFmtId="164" fontId="9" fillId="0" borderId="25" xfId="0" applyNumberFormat="1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9" fontId="3" fillId="0" borderId="7" xfId="1" applyFont="1" applyBorder="1" applyAlignment="1">
      <alignment horizontal="center" vertical="center"/>
    </xf>
    <xf numFmtId="9" fontId="3" fillId="0" borderId="8" xfId="1" applyFont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164" fontId="8" fillId="0" borderId="24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164" fontId="3" fillId="0" borderId="0" xfId="0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844A7-819C-4E6A-A4E7-0343EA87FCCD}">
  <dimension ref="B2:Q27"/>
  <sheetViews>
    <sheetView showGridLines="0" topLeftCell="A3" workbookViewId="0">
      <selection activeCell="H17" sqref="H17"/>
    </sheetView>
  </sheetViews>
  <sheetFormatPr baseColWidth="10" defaultRowHeight="15" x14ac:dyDescent="0.25"/>
  <cols>
    <col min="1" max="1" width="7.85546875" style="1" customWidth="1"/>
    <col min="2" max="2" width="11.42578125" style="1"/>
    <col min="3" max="3" width="17.85546875" style="1" bestFit="1" customWidth="1"/>
    <col min="4" max="11" width="11.42578125" style="1" customWidth="1"/>
    <col min="12" max="16384" width="11.42578125" style="1"/>
  </cols>
  <sheetData>
    <row r="2" spans="2:17" ht="21" x14ac:dyDescent="0.35"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2:17" ht="15.75" thickBot="1" x14ac:dyDescent="0.3"/>
    <row r="4" spans="2:17" ht="15.75" thickBot="1" x14ac:dyDescent="0.3">
      <c r="B4" s="34" t="s">
        <v>1</v>
      </c>
      <c r="C4" s="33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3" t="s">
        <v>14</v>
      </c>
    </row>
    <row r="5" spans="2:17" x14ac:dyDescent="0.25">
      <c r="B5" s="47">
        <v>2023</v>
      </c>
      <c r="C5" s="29" t="s">
        <v>15</v>
      </c>
      <c r="D5" s="4"/>
      <c r="E5" s="4"/>
      <c r="F5" s="4"/>
      <c r="G5" s="4"/>
      <c r="H5" s="5">
        <v>65604</v>
      </c>
      <c r="I5" s="5">
        <v>94181</v>
      </c>
      <c r="J5" s="5">
        <v>162042</v>
      </c>
      <c r="K5" s="5">
        <v>140612</v>
      </c>
      <c r="L5" s="5">
        <v>57745</v>
      </c>
      <c r="M5" s="5">
        <v>49381</v>
      </c>
      <c r="N5" s="5">
        <v>53125</v>
      </c>
      <c r="O5" s="6">
        <v>72611</v>
      </c>
      <c r="P5" s="7">
        <f>SUM(H5:O5)</f>
        <v>695301</v>
      </c>
      <c r="Q5" s="17">
        <f>P5/P7</f>
        <v>0.37372591787931675</v>
      </c>
    </row>
    <row r="6" spans="2:17" x14ac:dyDescent="0.25">
      <c r="B6" s="48"/>
      <c r="C6" s="30" t="s">
        <v>16</v>
      </c>
      <c r="D6" s="8"/>
      <c r="E6" s="8"/>
      <c r="F6" s="8"/>
      <c r="G6" s="8"/>
      <c r="H6" s="35">
        <v>67.069999999999993</v>
      </c>
      <c r="I6" s="35">
        <v>70.97</v>
      </c>
      <c r="J6" s="38">
        <v>72.61</v>
      </c>
      <c r="K6" s="38">
        <v>73.31</v>
      </c>
      <c r="L6" s="35">
        <v>58.74</v>
      </c>
      <c r="M6" s="35">
        <v>62.19</v>
      </c>
      <c r="N6" s="35">
        <v>71.2</v>
      </c>
      <c r="O6" s="37">
        <v>66.27</v>
      </c>
    </row>
    <row r="7" spans="2:17" x14ac:dyDescent="0.25">
      <c r="B7" s="48"/>
      <c r="C7" s="30" t="s">
        <v>17</v>
      </c>
      <c r="D7" s="8"/>
      <c r="E7" s="8"/>
      <c r="F7" s="8"/>
      <c r="G7" s="8"/>
      <c r="H7" s="9">
        <v>241114</v>
      </c>
      <c r="I7" s="9">
        <v>236356</v>
      </c>
      <c r="J7" s="9">
        <v>252871</v>
      </c>
      <c r="K7" s="9">
        <v>247014</v>
      </c>
      <c r="L7" s="9">
        <v>198486</v>
      </c>
      <c r="M7" s="9">
        <v>224430</v>
      </c>
      <c r="N7" s="9">
        <v>237070</v>
      </c>
      <c r="O7" s="10">
        <v>223116</v>
      </c>
      <c r="P7" s="7">
        <f>SUM(H7:O7)</f>
        <v>1860457</v>
      </c>
    </row>
    <row r="8" spans="2:17" x14ac:dyDescent="0.25">
      <c r="B8" s="48"/>
      <c r="C8" s="30" t="s">
        <v>18</v>
      </c>
      <c r="D8" s="8"/>
      <c r="E8" s="8"/>
      <c r="F8" s="8"/>
      <c r="G8" s="8"/>
      <c r="H8" s="39">
        <f>H5/H7</f>
        <v>0.27208706255132425</v>
      </c>
      <c r="I8" s="39">
        <f t="shared" ref="I8:O8" si="0">I5/I7</f>
        <v>0.39847095059994248</v>
      </c>
      <c r="J8" s="40">
        <f t="shared" si="0"/>
        <v>0.64080895001799332</v>
      </c>
      <c r="K8" s="40">
        <f t="shared" si="0"/>
        <v>0.5692470872096318</v>
      </c>
      <c r="L8" s="39">
        <f t="shared" si="0"/>
        <v>0.29092731981096903</v>
      </c>
      <c r="M8" s="39">
        <f t="shared" si="0"/>
        <v>0.22002851668671747</v>
      </c>
      <c r="N8" s="39">
        <f t="shared" si="0"/>
        <v>0.22408993124393639</v>
      </c>
      <c r="O8" s="41">
        <f t="shared" si="0"/>
        <v>0.3254405779953029</v>
      </c>
    </row>
    <row r="9" spans="2:17" x14ac:dyDescent="0.25">
      <c r="B9" s="48"/>
      <c r="C9" s="31" t="s">
        <v>20</v>
      </c>
      <c r="D9" s="18"/>
      <c r="E9" s="18"/>
      <c r="F9" s="18"/>
      <c r="G9" s="18"/>
      <c r="H9" s="24">
        <v>2.2799999999999998</v>
      </c>
      <c r="I9" s="24">
        <v>2.42</v>
      </c>
      <c r="J9" s="24">
        <v>2.4</v>
      </c>
      <c r="K9" s="24">
        <v>2.61</v>
      </c>
      <c r="L9" s="24">
        <v>2.41</v>
      </c>
      <c r="M9" s="24">
        <v>2.36</v>
      </c>
      <c r="N9" s="24">
        <v>2.4700000000000002</v>
      </c>
      <c r="O9" s="25">
        <v>2.4700000000000002</v>
      </c>
    </row>
    <row r="10" spans="2:17" ht="15.75" thickBot="1" x14ac:dyDescent="0.3">
      <c r="B10" s="48"/>
      <c r="C10" s="43" t="s">
        <v>21</v>
      </c>
      <c r="D10" s="8"/>
      <c r="E10" s="8"/>
      <c r="F10" s="8"/>
      <c r="G10" s="8"/>
      <c r="H10" s="44">
        <v>2.65</v>
      </c>
      <c r="I10" s="44">
        <v>2.69</v>
      </c>
      <c r="J10" s="44">
        <v>2.7</v>
      </c>
      <c r="K10" s="44">
        <v>2.8</v>
      </c>
      <c r="L10" s="44">
        <v>2.64</v>
      </c>
      <c r="M10" s="44">
        <v>2.67</v>
      </c>
      <c r="N10" s="44">
        <v>2.67</v>
      </c>
      <c r="O10" s="45">
        <v>2.62</v>
      </c>
    </row>
    <row r="11" spans="2:17" x14ac:dyDescent="0.25">
      <c r="B11" s="47">
        <v>2024</v>
      </c>
      <c r="C11" s="29" t="s">
        <v>15</v>
      </c>
      <c r="D11" s="5">
        <v>49328</v>
      </c>
      <c r="E11" s="5">
        <v>43296</v>
      </c>
      <c r="F11" s="5">
        <v>70962</v>
      </c>
      <c r="G11" s="5">
        <v>76619</v>
      </c>
      <c r="H11" s="5">
        <v>58704</v>
      </c>
      <c r="I11" s="5">
        <v>69428</v>
      </c>
      <c r="J11" s="5">
        <v>123249</v>
      </c>
      <c r="K11" s="5">
        <v>96729</v>
      </c>
      <c r="L11" s="5">
        <v>35825</v>
      </c>
      <c r="M11" s="5">
        <v>23176</v>
      </c>
      <c r="N11" s="5">
        <v>24855</v>
      </c>
      <c r="O11" s="6">
        <v>31070</v>
      </c>
      <c r="P11" s="7">
        <f>SUM(D11:O11)</f>
        <v>703241</v>
      </c>
      <c r="Q11" s="17">
        <f>P11/P13</f>
        <v>0.28105188486017163</v>
      </c>
    </row>
    <row r="12" spans="2:17" x14ac:dyDescent="0.25">
      <c r="B12" s="48"/>
      <c r="C12" s="30" t="s">
        <v>16</v>
      </c>
      <c r="D12" s="35">
        <v>54.74</v>
      </c>
      <c r="E12" s="35">
        <v>61.33</v>
      </c>
      <c r="F12" s="35">
        <v>69.17</v>
      </c>
      <c r="G12" s="35">
        <v>68.11</v>
      </c>
      <c r="H12" s="35">
        <v>66.45</v>
      </c>
      <c r="I12" s="35">
        <v>72.400000000000006</v>
      </c>
      <c r="J12" s="35">
        <v>78.56</v>
      </c>
      <c r="K12" s="35">
        <v>72.3</v>
      </c>
      <c r="L12" s="35">
        <v>50.31</v>
      </c>
      <c r="M12" s="38">
        <v>44.26</v>
      </c>
      <c r="N12" s="35">
        <v>48.58</v>
      </c>
      <c r="O12" s="37">
        <v>46.85</v>
      </c>
    </row>
    <row r="13" spans="2:17" x14ac:dyDescent="0.25">
      <c r="B13" s="48"/>
      <c r="C13" s="30" t="s">
        <v>17</v>
      </c>
      <c r="D13" s="9">
        <v>186327</v>
      </c>
      <c r="E13" s="9">
        <v>191706</v>
      </c>
      <c r="F13" s="9">
        <v>240656</v>
      </c>
      <c r="G13" s="9">
        <v>232581</v>
      </c>
      <c r="H13" s="9">
        <v>233522</v>
      </c>
      <c r="I13" s="9">
        <v>245496</v>
      </c>
      <c r="J13" s="9">
        <v>277021</v>
      </c>
      <c r="K13" s="9">
        <v>254396</v>
      </c>
      <c r="L13" s="9">
        <v>169104</v>
      </c>
      <c r="M13" s="9">
        <v>151484</v>
      </c>
      <c r="N13" s="9">
        <v>160698</v>
      </c>
      <c r="O13" s="10">
        <v>159184</v>
      </c>
      <c r="P13" s="7">
        <f>SUM(D13:O13)</f>
        <v>2502175</v>
      </c>
    </row>
    <row r="14" spans="2:17" x14ac:dyDescent="0.25">
      <c r="B14" s="48"/>
      <c r="C14" s="30" t="s">
        <v>18</v>
      </c>
      <c r="D14" s="39">
        <f>D11/D13</f>
        <v>0.26473887305650817</v>
      </c>
      <c r="E14" s="39">
        <f t="shared" ref="E14:O14" si="1">E11/E13</f>
        <v>0.22584582642170825</v>
      </c>
      <c r="F14" s="39">
        <f t="shared" si="1"/>
        <v>0.29486902466591319</v>
      </c>
      <c r="G14" s="39">
        <f t="shared" si="1"/>
        <v>0.32942931709812923</v>
      </c>
      <c r="H14" s="39">
        <f t="shared" si="1"/>
        <v>0.25138530845059565</v>
      </c>
      <c r="I14" s="39">
        <f t="shared" si="1"/>
        <v>0.28280705184605859</v>
      </c>
      <c r="J14" s="39">
        <f t="shared" si="1"/>
        <v>0.44490850874121457</v>
      </c>
      <c r="K14" s="39">
        <f t="shared" si="1"/>
        <v>0.38023003506344438</v>
      </c>
      <c r="L14" s="39">
        <f t="shared" si="1"/>
        <v>0.21185187813416595</v>
      </c>
      <c r="M14" s="42">
        <f t="shared" si="1"/>
        <v>0.15299305537218452</v>
      </c>
      <c r="N14" s="42">
        <f t="shared" si="1"/>
        <v>0.15466900645932122</v>
      </c>
      <c r="O14" s="41">
        <f t="shared" si="1"/>
        <v>0.19518293295808625</v>
      </c>
    </row>
    <row r="15" spans="2:17" x14ac:dyDescent="0.25">
      <c r="B15" s="48"/>
      <c r="C15" s="31" t="s">
        <v>20</v>
      </c>
      <c r="D15" s="18">
        <v>2.5099999999999998</v>
      </c>
      <c r="E15" s="18">
        <v>2.4700000000000002</v>
      </c>
      <c r="F15" s="18">
        <v>2.4300000000000002</v>
      </c>
      <c r="G15" s="18">
        <v>2.36</v>
      </c>
      <c r="H15" s="24">
        <v>2.38</v>
      </c>
      <c r="I15" s="24">
        <v>2.44</v>
      </c>
      <c r="J15" s="24">
        <v>2.48</v>
      </c>
      <c r="K15" s="24">
        <v>2.4900000000000002</v>
      </c>
      <c r="L15" s="24">
        <v>2.44</v>
      </c>
      <c r="M15" s="24">
        <v>2.4500000000000002</v>
      </c>
      <c r="N15" s="24">
        <v>2.44</v>
      </c>
      <c r="O15" s="25">
        <v>2.4700000000000002</v>
      </c>
    </row>
    <row r="16" spans="2:17" ht="15.75" thickBot="1" x14ac:dyDescent="0.3">
      <c r="B16" s="49"/>
      <c r="C16" s="32" t="s">
        <v>21</v>
      </c>
      <c r="D16" s="28">
        <v>2.73</v>
      </c>
      <c r="E16" s="28">
        <v>2.64</v>
      </c>
      <c r="F16" s="28">
        <v>2.7</v>
      </c>
      <c r="G16" s="28">
        <v>2.67</v>
      </c>
      <c r="H16" s="26">
        <v>2.68</v>
      </c>
      <c r="I16" s="26">
        <v>2.74</v>
      </c>
      <c r="J16" s="26">
        <v>2.8</v>
      </c>
      <c r="K16" s="26">
        <v>2.8</v>
      </c>
      <c r="L16" s="26">
        <v>2.71</v>
      </c>
      <c r="M16" s="26">
        <v>2.68</v>
      </c>
      <c r="N16" s="26">
        <v>2.67</v>
      </c>
      <c r="O16" s="27">
        <v>2.69</v>
      </c>
    </row>
    <row r="17" spans="2:17" x14ac:dyDescent="0.25">
      <c r="B17" s="47">
        <v>2025</v>
      </c>
      <c r="C17" s="29" t="s">
        <v>15</v>
      </c>
      <c r="D17" s="5">
        <v>23550</v>
      </c>
      <c r="E17" s="5">
        <v>19855</v>
      </c>
      <c r="F17" s="5">
        <v>28419</v>
      </c>
      <c r="G17" s="5">
        <v>42391</v>
      </c>
      <c r="H17" s="5">
        <v>32673</v>
      </c>
      <c r="I17" s="5">
        <v>38694</v>
      </c>
      <c r="J17" s="5">
        <v>66794</v>
      </c>
      <c r="K17" s="5">
        <v>76787</v>
      </c>
      <c r="L17" s="5"/>
      <c r="M17" s="5"/>
      <c r="N17" s="5"/>
      <c r="O17" s="6"/>
      <c r="P17" s="7">
        <f>SUM(D17:O17)</f>
        <v>329163</v>
      </c>
      <c r="Q17" s="17">
        <f>P17/P19</f>
        <v>0.29720271196357323</v>
      </c>
    </row>
    <row r="18" spans="2:17" x14ac:dyDescent="0.25">
      <c r="B18" s="48"/>
      <c r="C18" s="30" t="s">
        <v>16</v>
      </c>
      <c r="D18" s="35">
        <v>37.9</v>
      </c>
      <c r="E18" s="35">
        <v>46.21</v>
      </c>
      <c r="F18" s="35">
        <v>50.36</v>
      </c>
      <c r="G18" s="35">
        <v>53.75</v>
      </c>
      <c r="H18" s="35">
        <v>50.12</v>
      </c>
      <c r="I18" s="35">
        <v>57.45</v>
      </c>
      <c r="J18" s="35">
        <v>68.36</v>
      </c>
      <c r="K18" s="35"/>
      <c r="L18" s="35"/>
      <c r="M18" s="36"/>
      <c r="N18" s="35"/>
      <c r="O18" s="37"/>
    </row>
    <row r="19" spans="2:17" x14ac:dyDescent="0.25">
      <c r="B19" s="48"/>
      <c r="C19" s="30" t="s">
        <v>17</v>
      </c>
      <c r="D19" s="9">
        <v>111926</v>
      </c>
      <c r="E19" s="9">
        <v>119146</v>
      </c>
      <c r="F19" s="9">
        <v>148154</v>
      </c>
      <c r="G19" s="9">
        <v>173372</v>
      </c>
      <c r="H19" s="9">
        <v>165415</v>
      </c>
      <c r="I19" s="9">
        <v>180548</v>
      </c>
      <c r="J19" s="11">
        <v>208976</v>
      </c>
      <c r="K19" s="9"/>
      <c r="L19" s="9"/>
      <c r="M19" s="9"/>
      <c r="N19" s="9"/>
      <c r="O19" s="10"/>
      <c r="P19" s="7">
        <f>SUM(D19:O19)</f>
        <v>1107537</v>
      </c>
    </row>
    <row r="20" spans="2:17" x14ac:dyDescent="0.25">
      <c r="B20" s="48"/>
      <c r="C20" s="30" t="s">
        <v>18</v>
      </c>
      <c r="D20" s="39">
        <f t="shared" ref="D20:J20" si="2">D17/D19</f>
        <v>0.21040687597162411</v>
      </c>
      <c r="E20" s="39">
        <f t="shared" si="2"/>
        <v>0.16664428516274152</v>
      </c>
      <c r="F20" s="39">
        <f t="shared" si="2"/>
        <v>0.19182067308341322</v>
      </c>
      <c r="G20" s="39">
        <f t="shared" si="2"/>
        <v>0.24450891724153842</v>
      </c>
      <c r="H20" s="39">
        <f t="shared" si="2"/>
        <v>0.19752138560590032</v>
      </c>
      <c r="I20" s="39">
        <f t="shared" si="2"/>
        <v>0.21431419899417328</v>
      </c>
      <c r="J20" s="39">
        <f t="shared" si="2"/>
        <v>0.31962522012097083</v>
      </c>
      <c r="K20" s="19"/>
      <c r="L20" s="19"/>
      <c r="M20" s="19"/>
      <c r="N20" s="19"/>
      <c r="O20" s="20"/>
    </row>
    <row r="21" spans="2:17" x14ac:dyDescent="0.25">
      <c r="B21" s="48"/>
      <c r="C21" s="31" t="s">
        <v>20</v>
      </c>
      <c r="D21" s="18">
        <v>2.89</v>
      </c>
      <c r="E21" s="18">
        <v>2.76</v>
      </c>
      <c r="F21" s="18">
        <v>2.71</v>
      </c>
      <c r="G21" s="18">
        <v>2.44</v>
      </c>
      <c r="H21" s="24">
        <v>2.54</v>
      </c>
      <c r="I21" s="24">
        <v>2.5099999999999998</v>
      </c>
      <c r="J21" s="24">
        <v>2.71</v>
      </c>
      <c r="K21" s="24"/>
      <c r="L21" s="24"/>
      <c r="M21" s="24"/>
      <c r="N21" s="24"/>
      <c r="O21" s="25"/>
    </row>
    <row r="22" spans="2:17" ht="15.75" thickBot="1" x14ac:dyDescent="0.3">
      <c r="B22" s="49"/>
      <c r="C22" s="32" t="s">
        <v>21</v>
      </c>
      <c r="D22" s="28">
        <v>2.73</v>
      </c>
      <c r="E22" s="28">
        <v>2.52</v>
      </c>
      <c r="F22" s="28">
        <v>2.54</v>
      </c>
      <c r="G22" s="28">
        <v>2.6</v>
      </c>
      <c r="H22" s="26">
        <v>2.68</v>
      </c>
      <c r="I22" s="26">
        <v>2.6</v>
      </c>
      <c r="J22" s="26">
        <v>2.65</v>
      </c>
      <c r="K22" s="22"/>
      <c r="L22" s="21"/>
      <c r="M22" s="21"/>
      <c r="N22" s="21"/>
      <c r="O22" s="23"/>
    </row>
    <row r="23" spans="2:17" x14ac:dyDescent="0.25">
      <c r="B23" s="12"/>
      <c r="C23" s="13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7">
        <f>P17+P11+P5</f>
        <v>1727705</v>
      </c>
      <c r="Q23" s="17">
        <f>P23/P24</f>
        <v>0.31584124731795304</v>
      </c>
    </row>
    <row r="24" spans="2:17" x14ac:dyDescent="0.25">
      <c r="J24" s="15"/>
      <c r="P24" s="7">
        <f>P19+P13+P7</f>
        <v>5470169</v>
      </c>
    </row>
    <row r="25" spans="2:17" x14ac:dyDescent="0.25">
      <c r="B25" s="1" t="s">
        <v>19</v>
      </c>
      <c r="J25" s="16"/>
    </row>
    <row r="26" spans="2:17" x14ac:dyDescent="0.25">
      <c r="J26" s="16"/>
    </row>
    <row r="27" spans="2:17" x14ac:dyDescent="0.25">
      <c r="J27" s="16"/>
    </row>
  </sheetData>
  <mergeCells count="4">
    <mergeCell ref="B2:O2"/>
    <mergeCell ref="B11:B16"/>
    <mergeCell ref="B17:B22"/>
    <mergeCell ref="B5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8763F-820A-41E2-88AE-516FC0F2266C}">
  <dimension ref="B2:O28"/>
  <sheetViews>
    <sheetView showGridLines="0" tabSelected="1" workbookViewId="0">
      <selection activeCell="B26" sqref="B26"/>
    </sheetView>
  </sheetViews>
  <sheetFormatPr baseColWidth="10" defaultRowHeight="15" x14ac:dyDescent="0.25"/>
  <cols>
    <col min="1" max="1" width="7.85546875" style="1" customWidth="1"/>
    <col min="2" max="2" width="11.42578125" style="1"/>
    <col min="3" max="3" width="17.85546875" style="1" bestFit="1" customWidth="1"/>
    <col min="4" max="9" width="11.42578125" style="1"/>
    <col min="10" max="10" width="12.7109375" style="1" bestFit="1" customWidth="1"/>
    <col min="11" max="11" width="16.28515625" style="1" bestFit="1" customWidth="1"/>
    <col min="12" max="16384" width="11.42578125" style="1"/>
  </cols>
  <sheetData>
    <row r="2" spans="2:15" ht="21" x14ac:dyDescent="0.35">
      <c r="B2" s="46" t="s">
        <v>22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2:15" ht="15.75" thickBot="1" x14ac:dyDescent="0.3"/>
    <row r="4" spans="2:15" ht="15.75" thickBot="1" x14ac:dyDescent="0.3">
      <c r="B4" s="50" t="s">
        <v>1</v>
      </c>
      <c r="C4" s="51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3" t="s">
        <v>14</v>
      </c>
    </row>
    <row r="5" spans="2:15" x14ac:dyDescent="0.25">
      <c r="B5" s="52">
        <v>2023</v>
      </c>
      <c r="C5" s="4" t="s">
        <v>15</v>
      </c>
      <c r="D5" s="4"/>
      <c r="E5" s="4"/>
      <c r="F5" s="4"/>
      <c r="G5" s="4"/>
      <c r="H5" s="5">
        <f>'Afluencia GAM - Destino'!H5</f>
        <v>65604</v>
      </c>
      <c r="I5" s="5">
        <f>'Afluencia GAM - Destino'!I5</f>
        <v>94181</v>
      </c>
      <c r="J5" s="5">
        <f>'Afluencia GAM - Destino'!J5</f>
        <v>162042</v>
      </c>
      <c r="K5" s="5">
        <f>'Afluencia GAM - Destino'!K5</f>
        <v>140612</v>
      </c>
      <c r="L5" s="5">
        <f>'Afluencia GAM - Destino'!L5</f>
        <v>57745</v>
      </c>
      <c r="M5" s="5">
        <f>'Afluencia GAM - Destino'!M5</f>
        <v>49381</v>
      </c>
      <c r="N5" s="5">
        <f>'Afluencia GAM - Destino'!N5</f>
        <v>53125</v>
      </c>
      <c r="O5" s="6">
        <f>'Afluencia GAM - Destino'!O5</f>
        <v>72611</v>
      </c>
    </row>
    <row r="6" spans="2:15" x14ac:dyDescent="0.25">
      <c r="B6" s="53"/>
      <c r="C6" s="8" t="s">
        <v>23</v>
      </c>
      <c r="D6" s="8"/>
      <c r="E6" s="8"/>
      <c r="F6" s="8"/>
      <c r="G6" s="8"/>
      <c r="H6" s="54">
        <v>380</v>
      </c>
      <c r="I6" s="54">
        <v>380</v>
      </c>
      <c r="J6" s="55">
        <v>380</v>
      </c>
      <c r="K6" s="55">
        <v>380</v>
      </c>
      <c r="L6" s="54">
        <v>380</v>
      </c>
      <c r="M6" s="54">
        <v>380</v>
      </c>
      <c r="N6" s="54">
        <v>380</v>
      </c>
      <c r="O6" s="56">
        <v>380</v>
      </c>
    </row>
    <row r="7" spans="2:15" x14ac:dyDescent="0.25">
      <c r="B7" s="53"/>
      <c r="C7" s="57" t="s">
        <v>24</v>
      </c>
      <c r="D7" s="58"/>
      <c r="E7" s="58"/>
      <c r="F7" s="58"/>
      <c r="G7" s="58"/>
      <c r="H7" s="59"/>
      <c r="I7" s="59"/>
      <c r="J7" s="60"/>
      <c r="K7" s="60"/>
      <c r="L7" s="59"/>
      <c r="M7" s="59">
        <v>80</v>
      </c>
      <c r="N7" s="59">
        <v>80</v>
      </c>
      <c r="O7" s="61">
        <v>80</v>
      </c>
    </row>
    <row r="8" spans="2:15" x14ac:dyDescent="0.25">
      <c r="B8" s="53"/>
      <c r="C8" s="62"/>
      <c r="D8" s="58"/>
      <c r="E8" s="58"/>
      <c r="F8" s="58"/>
      <c r="G8" s="58"/>
      <c r="H8" s="59"/>
      <c r="I8" s="59"/>
      <c r="J8" s="60"/>
      <c r="K8" s="60"/>
      <c r="L8" s="59"/>
      <c r="M8" s="63" t="s">
        <v>25</v>
      </c>
      <c r="N8" s="63" t="s">
        <v>25</v>
      </c>
      <c r="O8" s="64" t="s">
        <v>25</v>
      </c>
    </row>
    <row r="9" spans="2:15" ht="30.75" thickBot="1" x14ac:dyDescent="0.3">
      <c r="B9" s="65"/>
      <c r="C9" s="66" t="s">
        <v>26</v>
      </c>
      <c r="D9" s="67"/>
      <c r="E9" s="67"/>
      <c r="F9" s="67"/>
      <c r="G9" s="67"/>
      <c r="H9" s="68">
        <f>'Afluencia GAM - Destino'!H8</f>
        <v>0.27208706255132425</v>
      </c>
      <c r="I9" s="68">
        <f>'Afluencia GAM - Destino'!I8</f>
        <v>0.39847095059994248</v>
      </c>
      <c r="J9" s="68">
        <f>'Afluencia GAM - Destino'!J8</f>
        <v>0.64080895001799332</v>
      </c>
      <c r="K9" s="68">
        <f>'Afluencia GAM - Destino'!K8</f>
        <v>0.5692470872096318</v>
      </c>
      <c r="L9" s="68">
        <f>'Afluencia GAM - Destino'!L8</f>
        <v>0.29092731981096903</v>
      </c>
      <c r="M9" s="68">
        <f>'Afluencia GAM - Destino'!M8</f>
        <v>0.22002851668671747</v>
      </c>
      <c r="N9" s="68">
        <f>'Afluencia GAM - Destino'!N8</f>
        <v>0.22408993124393639</v>
      </c>
      <c r="O9" s="69">
        <f>'Afluencia GAM - Destino'!O8</f>
        <v>0.3254405779953029</v>
      </c>
    </row>
    <row r="10" spans="2:15" x14ac:dyDescent="0.25">
      <c r="B10" s="70">
        <v>2024</v>
      </c>
      <c r="C10" s="4" t="s">
        <v>15</v>
      </c>
      <c r="D10" s="5">
        <f>'Afluencia GAM - Destino'!D11</f>
        <v>49328</v>
      </c>
      <c r="E10" s="5">
        <f>'Afluencia GAM - Destino'!E11</f>
        <v>43296</v>
      </c>
      <c r="F10" s="5">
        <f>'Afluencia GAM - Destino'!F11</f>
        <v>70962</v>
      </c>
      <c r="G10" s="5">
        <f>'Afluencia GAM - Destino'!G11</f>
        <v>76619</v>
      </c>
      <c r="H10" s="5">
        <f>'Afluencia GAM - Destino'!H11</f>
        <v>58704</v>
      </c>
      <c r="I10" s="5">
        <f>'Afluencia GAM - Destino'!I11</f>
        <v>69428</v>
      </c>
      <c r="J10" s="5">
        <f>'Afluencia GAM - Destino'!J11</f>
        <v>123249</v>
      </c>
      <c r="K10" s="5">
        <f>'Afluencia GAM - Destino'!K11</f>
        <v>96729</v>
      </c>
      <c r="L10" s="5">
        <f>'Afluencia GAM - Destino'!L11</f>
        <v>35825</v>
      </c>
      <c r="M10" s="5">
        <f>'Afluencia GAM - Destino'!M11</f>
        <v>23176</v>
      </c>
      <c r="N10" s="5">
        <f>'Afluencia GAM - Destino'!N11</f>
        <v>24855</v>
      </c>
      <c r="O10" s="6">
        <f>'Afluencia GAM - Destino'!O11</f>
        <v>31070</v>
      </c>
    </row>
    <row r="11" spans="2:15" x14ac:dyDescent="0.25">
      <c r="B11" s="71"/>
      <c r="C11" s="8" t="s">
        <v>23</v>
      </c>
      <c r="D11" s="54">
        <v>380</v>
      </c>
      <c r="E11" s="54">
        <f>380+80</f>
        <v>460</v>
      </c>
      <c r="F11" s="54">
        <f>380+80</f>
        <v>460</v>
      </c>
      <c r="G11" s="54">
        <f>380+80</f>
        <v>460</v>
      </c>
      <c r="H11" s="54">
        <f>380+80</f>
        <v>460</v>
      </c>
      <c r="I11" s="54">
        <f>380+90</f>
        <v>470</v>
      </c>
      <c r="J11" s="54">
        <f>380+90</f>
        <v>470</v>
      </c>
      <c r="K11" s="54">
        <f>380+90</f>
        <v>470</v>
      </c>
      <c r="L11" s="54">
        <f>380+90</f>
        <v>470</v>
      </c>
      <c r="M11" s="54">
        <f>470+50</f>
        <v>520</v>
      </c>
      <c r="N11" s="54">
        <f>470+50</f>
        <v>520</v>
      </c>
      <c r="O11" s="56">
        <f>470+50</f>
        <v>520</v>
      </c>
    </row>
    <row r="12" spans="2:15" x14ac:dyDescent="0.25">
      <c r="B12" s="71"/>
      <c r="C12" s="57" t="s">
        <v>24</v>
      </c>
      <c r="D12" s="72">
        <v>80</v>
      </c>
      <c r="E12" s="72">
        <v>80</v>
      </c>
      <c r="F12" s="72">
        <v>80</v>
      </c>
      <c r="G12" s="72">
        <v>80</v>
      </c>
      <c r="H12" s="72">
        <v>80</v>
      </c>
      <c r="I12" s="72">
        <v>90</v>
      </c>
      <c r="J12" s="72">
        <v>90</v>
      </c>
      <c r="K12" s="72">
        <v>90</v>
      </c>
      <c r="L12" s="72">
        <v>90</v>
      </c>
      <c r="M12" s="72">
        <v>90</v>
      </c>
      <c r="N12" s="72">
        <v>90</v>
      </c>
      <c r="O12" s="73">
        <v>90</v>
      </c>
    </row>
    <row r="13" spans="2:15" x14ac:dyDescent="0.25">
      <c r="B13" s="74"/>
      <c r="C13" s="62"/>
      <c r="D13" s="63" t="s">
        <v>25</v>
      </c>
      <c r="E13" s="9" t="s">
        <v>27</v>
      </c>
      <c r="F13" s="9" t="s">
        <v>27</v>
      </c>
      <c r="G13" s="9" t="s">
        <v>27</v>
      </c>
      <c r="H13" s="9" t="s">
        <v>27</v>
      </c>
      <c r="I13" s="9" t="s">
        <v>27</v>
      </c>
      <c r="J13" s="9" t="s">
        <v>27</v>
      </c>
      <c r="K13" s="9" t="s">
        <v>27</v>
      </c>
      <c r="L13" s="9" t="s">
        <v>27</v>
      </c>
      <c r="M13" s="9" t="s">
        <v>27</v>
      </c>
      <c r="N13" s="9" t="s">
        <v>27</v>
      </c>
      <c r="O13" s="10" t="s">
        <v>27</v>
      </c>
    </row>
    <row r="14" spans="2:15" x14ac:dyDescent="0.25">
      <c r="B14" s="74"/>
      <c r="C14" s="75" t="s">
        <v>28</v>
      </c>
      <c r="D14" s="76"/>
      <c r="E14" s="77"/>
      <c r="F14" s="77"/>
      <c r="G14" s="77"/>
      <c r="H14" s="77"/>
      <c r="I14" s="77"/>
      <c r="J14" s="77"/>
      <c r="K14" s="77"/>
      <c r="L14" s="77"/>
      <c r="M14" s="72">
        <v>50</v>
      </c>
      <c r="N14" s="72">
        <v>50</v>
      </c>
      <c r="O14" s="73">
        <v>50</v>
      </c>
    </row>
    <row r="15" spans="2:15" x14ac:dyDescent="0.25">
      <c r="B15" s="74"/>
      <c r="C15" s="78"/>
      <c r="D15" s="76"/>
      <c r="E15" s="77"/>
      <c r="F15" s="77"/>
      <c r="G15" s="77"/>
      <c r="H15" s="77"/>
      <c r="I15" s="77"/>
      <c r="J15" s="77"/>
      <c r="K15" s="77"/>
      <c r="L15" s="77"/>
      <c r="M15" s="9" t="s">
        <v>27</v>
      </c>
      <c r="N15" s="9" t="s">
        <v>27</v>
      </c>
      <c r="O15" s="10" t="s">
        <v>27</v>
      </c>
    </row>
    <row r="16" spans="2:15" ht="30.75" thickBot="1" x14ac:dyDescent="0.3">
      <c r="B16" s="79"/>
      <c r="C16" s="66" t="s">
        <v>26</v>
      </c>
      <c r="D16" s="68">
        <f>'Afluencia GAM - Destino'!D14</f>
        <v>0.26473887305650817</v>
      </c>
      <c r="E16" s="68">
        <f>'Afluencia GAM - Destino'!E14</f>
        <v>0.22584582642170825</v>
      </c>
      <c r="F16" s="68">
        <f>'Afluencia GAM - Destino'!F14</f>
        <v>0.29486902466591319</v>
      </c>
      <c r="G16" s="68">
        <f>'Afluencia GAM - Destino'!G14</f>
        <v>0.32942931709812923</v>
      </c>
      <c r="H16" s="68">
        <f>'Afluencia GAM - Destino'!H14</f>
        <v>0.25138530845059565</v>
      </c>
      <c r="I16" s="68">
        <f>'Afluencia GAM - Destino'!I14</f>
        <v>0.28280705184605859</v>
      </c>
      <c r="J16" s="68">
        <f>'Afluencia GAM - Destino'!J14</f>
        <v>0.44490850874121457</v>
      </c>
      <c r="K16" s="68">
        <f>'Afluencia GAM - Destino'!K14</f>
        <v>0.38023003506344438</v>
      </c>
      <c r="L16" s="68">
        <f>'Afluencia GAM - Destino'!L14</f>
        <v>0.21185187813416595</v>
      </c>
      <c r="M16" s="68">
        <f>'Afluencia GAM - Destino'!M14</f>
        <v>0.15299305537218452</v>
      </c>
      <c r="N16" s="68">
        <f>'Afluencia GAM - Destino'!N14</f>
        <v>0.15466900645932122</v>
      </c>
      <c r="O16" s="69">
        <f>'Afluencia GAM - Destino'!O14</f>
        <v>0.19518293295808625</v>
      </c>
    </row>
    <row r="17" spans="2:15" x14ac:dyDescent="0.25">
      <c r="B17" s="70">
        <v>2025</v>
      </c>
      <c r="C17" s="4" t="s">
        <v>15</v>
      </c>
      <c r="D17" s="5">
        <f>'Afluencia GAM - Destino'!D17</f>
        <v>23550</v>
      </c>
      <c r="E17" s="5">
        <f>'Afluencia GAM - Destino'!E17</f>
        <v>19855</v>
      </c>
      <c r="F17" s="5">
        <f>'Afluencia GAM - Destino'!F17</f>
        <v>28419</v>
      </c>
      <c r="G17" s="5">
        <f>'Afluencia GAM - Destino'!G17</f>
        <v>42391</v>
      </c>
      <c r="H17" s="5">
        <f>'Afluencia GAM - Destino'!H17</f>
        <v>32673</v>
      </c>
      <c r="I17" s="5">
        <f>'Afluencia GAM - Destino'!I17</f>
        <v>38694</v>
      </c>
      <c r="J17" s="5">
        <f>'Afluencia GAM - Destino'!J17</f>
        <v>66794</v>
      </c>
      <c r="K17" s="5">
        <f>'Afluencia GAM - Destino'!K17</f>
        <v>76787</v>
      </c>
      <c r="L17" s="5"/>
      <c r="M17" s="5"/>
      <c r="N17" s="5"/>
      <c r="O17" s="6"/>
    </row>
    <row r="18" spans="2:15" x14ac:dyDescent="0.25">
      <c r="B18" s="80"/>
      <c r="C18" s="8" t="s">
        <v>23</v>
      </c>
      <c r="D18" s="54">
        <f>380+D19+D21</f>
        <v>540</v>
      </c>
      <c r="E18" s="54">
        <f>380+E19+E21</f>
        <v>540</v>
      </c>
      <c r="F18" s="54">
        <f>380+F19+F21</f>
        <v>550</v>
      </c>
      <c r="G18" s="54">
        <f>380+G19+G21</f>
        <v>550</v>
      </c>
      <c r="H18" s="54">
        <f>380+100+70</f>
        <v>550</v>
      </c>
      <c r="I18" s="54">
        <v>593</v>
      </c>
      <c r="J18" s="54">
        <v>593</v>
      </c>
      <c r="K18" s="54">
        <v>593</v>
      </c>
      <c r="L18" s="54"/>
      <c r="M18" s="54"/>
      <c r="N18" s="54"/>
      <c r="O18" s="56"/>
    </row>
    <row r="19" spans="2:15" x14ac:dyDescent="0.25">
      <c r="B19" s="71"/>
      <c r="C19" s="57" t="s">
        <v>24</v>
      </c>
      <c r="D19" s="72">
        <v>100</v>
      </c>
      <c r="E19" s="72">
        <v>100</v>
      </c>
      <c r="F19" s="72">
        <v>100</v>
      </c>
      <c r="G19" s="72">
        <v>100</v>
      </c>
      <c r="H19" s="72">
        <v>100</v>
      </c>
      <c r="I19" s="72">
        <v>110</v>
      </c>
      <c r="J19" s="72">
        <v>110</v>
      </c>
      <c r="K19" s="72">
        <v>110</v>
      </c>
      <c r="L19" s="8"/>
      <c r="M19" s="81"/>
      <c r="N19" s="8"/>
      <c r="O19" s="82"/>
    </row>
    <row r="20" spans="2:15" x14ac:dyDescent="0.25">
      <c r="B20" s="71"/>
      <c r="C20" s="62"/>
      <c r="D20" s="9" t="s">
        <v>27</v>
      </c>
      <c r="E20" s="9" t="s">
        <v>27</v>
      </c>
      <c r="F20" s="9" t="s">
        <v>27</v>
      </c>
      <c r="G20" s="9" t="s">
        <v>27</v>
      </c>
      <c r="H20" s="9" t="s">
        <v>27</v>
      </c>
      <c r="I20" s="9" t="s">
        <v>27</v>
      </c>
      <c r="J20" s="9" t="s">
        <v>27</v>
      </c>
      <c r="K20" s="9" t="s">
        <v>27</v>
      </c>
      <c r="L20" s="9"/>
      <c r="M20" s="9"/>
      <c r="N20" s="9"/>
      <c r="O20" s="10"/>
    </row>
    <row r="21" spans="2:15" x14ac:dyDescent="0.25">
      <c r="B21" s="74"/>
      <c r="C21" s="75" t="s">
        <v>28</v>
      </c>
      <c r="D21" s="72">
        <v>60</v>
      </c>
      <c r="E21" s="72">
        <v>60</v>
      </c>
      <c r="F21" s="72">
        <v>70</v>
      </c>
      <c r="G21" s="72">
        <v>70</v>
      </c>
      <c r="H21" s="72">
        <v>70</v>
      </c>
      <c r="I21" s="72">
        <v>70</v>
      </c>
      <c r="J21" s="72">
        <v>70</v>
      </c>
      <c r="K21" s="72">
        <v>70</v>
      </c>
      <c r="L21" s="77"/>
      <c r="M21" s="77"/>
      <c r="N21" s="77"/>
      <c r="O21" s="83"/>
    </row>
    <row r="22" spans="2:15" x14ac:dyDescent="0.25">
      <c r="B22" s="74"/>
      <c r="C22" s="78"/>
      <c r="D22" s="9" t="s">
        <v>27</v>
      </c>
      <c r="E22" s="9" t="s">
        <v>27</v>
      </c>
      <c r="F22" s="9" t="s">
        <v>27</v>
      </c>
      <c r="G22" s="9" t="s">
        <v>27</v>
      </c>
      <c r="H22" s="9" t="s">
        <v>27</v>
      </c>
      <c r="I22" s="9" t="s">
        <v>27</v>
      </c>
      <c r="J22" s="9" t="s">
        <v>27</v>
      </c>
      <c r="K22" s="9" t="s">
        <v>27</v>
      </c>
      <c r="L22" s="77"/>
      <c r="M22" s="77"/>
      <c r="N22" s="77"/>
      <c r="O22" s="83"/>
    </row>
    <row r="23" spans="2:15" ht="30.75" thickBot="1" x14ac:dyDescent="0.3">
      <c r="B23" s="79"/>
      <c r="C23" s="66" t="s">
        <v>26</v>
      </c>
      <c r="D23" s="68">
        <f>'Afluencia GAM - Destino'!D20</f>
        <v>0.21040687597162411</v>
      </c>
      <c r="E23" s="68">
        <f>'Afluencia GAM - Destino'!E20</f>
        <v>0.16664428516274152</v>
      </c>
      <c r="F23" s="68">
        <f>'Afluencia GAM - Destino'!F20</f>
        <v>0.19182067308341322</v>
      </c>
      <c r="G23" s="68">
        <f>'Afluencia GAM - Destino'!G20</f>
        <v>0.24450891724153842</v>
      </c>
      <c r="H23" s="68">
        <f>'Afluencia GAM - Destino'!H20</f>
        <v>0.19752138560590032</v>
      </c>
      <c r="I23" s="68">
        <f>'Afluencia GAM - Destino'!I20</f>
        <v>0.21431419899417328</v>
      </c>
      <c r="J23" s="68">
        <f>'Afluencia GAM - Destino'!J20</f>
        <v>0.31962522012097083</v>
      </c>
      <c r="K23" s="68"/>
      <c r="L23" s="68"/>
      <c r="M23" s="68"/>
      <c r="N23" s="68"/>
      <c r="O23" s="69"/>
    </row>
    <row r="24" spans="2:15" x14ac:dyDescent="0.25">
      <c r="B24" s="12"/>
      <c r="C24" s="13"/>
      <c r="D24" s="14"/>
      <c r="E24" s="14"/>
      <c r="F24" s="14"/>
      <c r="G24" s="14"/>
      <c r="H24" s="14"/>
      <c r="I24" s="14"/>
      <c r="J24" s="14"/>
    </row>
    <row r="25" spans="2:15" x14ac:dyDescent="0.25">
      <c r="I25" s="84"/>
    </row>
    <row r="26" spans="2:15" x14ac:dyDescent="0.25">
      <c r="H26" s="84"/>
    </row>
    <row r="27" spans="2:15" x14ac:dyDescent="0.25">
      <c r="I27" s="84"/>
    </row>
    <row r="28" spans="2:15" x14ac:dyDescent="0.25">
      <c r="H28" s="84"/>
    </row>
  </sheetData>
  <mergeCells count="9">
    <mergeCell ref="B17:B23"/>
    <mergeCell ref="C19:C20"/>
    <mergeCell ref="C21:C22"/>
    <mergeCell ref="B2:O2"/>
    <mergeCell ref="B5:B9"/>
    <mergeCell ref="C7:C8"/>
    <mergeCell ref="B10:B16"/>
    <mergeCell ref="C12:C13"/>
    <mergeCell ref="C14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Afluencia GAM - Destino</vt:lpstr>
      <vt:lpstr>Afluencia GAM - TArifa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Beatriz Letamendi Patron</dc:creator>
  <cp:lastModifiedBy>Maria Teresa Beatriz Letamendi Patron</cp:lastModifiedBy>
  <dcterms:created xsi:type="dcterms:W3CDTF">2025-09-25T20:44:11Z</dcterms:created>
  <dcterms:modified xsi:type="dcterms:W3CDTF">2025-09-26T19:44:22Z</dcterms:modified>
</cp:coreProperties>
</file>