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codeName="ThisWorkbook" autoCompressPictures="0"/>
  <bookViews>
    <workbookView xWindow="260" yWindow="580" windowWidth="31540" windowHeight="19660" firstSheet="3" activeTab="3"/>
  </bookViews>
  <sheets>
    <sheet name="TAMAÑO MERCADO VERTICAL (2)" sheetId="8" r:id="rId1"/>
    <sheet name="Tamaño mercado vertical anual" sheetId="7" r:id="rId2"/>
    <sheet name="Absorcion promedio por proyecto" sheetId="6" r:id="rId3"/>
    <sheet name="TAMAÑO_MERCADO Horizontal" sheetId="2" r:id="rId4"/>
    <sheet name="TAMAÑO_MERCADO Horizontal (2)" sheetId="9" r:id="rId5"/>
    <sheet name="Absorcion promedio Horizontal" sheetId="5" r:id="rId6"/>
    <sheet name="Hoja2" sheetId="10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S13" i="2"/>
  <c r="V13" i="2"/>
  <c r="U13" i="2"/>
  <c r="T13" i="2"/>
  <c r="B18" i="2"/>
  <c r="R27" i="2"/>
  <c r="O27" i="2"/>
  <c r="K27" i="2"/>
  <c r="Q25" i="2"/>
  <c r="P25" i="2"/>
  <c r="O25" i="2"/>
  <c r="N25" i="2"/>
  <c r="M25" i="2"/>
  <c r="L25" i="2"/>
  <c r="K25" i="2"/>
  <c r="J25" i="2"/>
  <c r="I25" i="2"/>
  <c r="H25" i="2"/>
  <c r="G25" i="2"/>
  <c r="F25" i="2"/>
  <c r="F24" i="9"/>
  <c r="B13" i="2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B23" i="5"/>
  <c r="F16" i="9"/>
  <c r="G16" i="9"/>
  <c r="H16" i="9"/>
  <c r="I16" i="9"/>
  <c r="C27" i="9"/>
  <c r="F17" i="9"/>
  <c r="G17" i="9"/>
  <c r="H17" i="9"/>
  <c r="I17" i="9"/>
  <c r="C28" i="9"/>
  <c r="C33" i="9"/>
  <c r="J16" i="9"/>
  <c r="K16" i="9"/>
  <c r="L16" i="9"/>
  <c r="M16" i="9"/>
  <c r="D27" i="9"/>
  <c r="J17" i="9"/>
  <c r="K17" i="9"/>
  <c r="L17" i="9"/>
  <c r="M17" i="9"/>
  <c r="D28" i="9"/>
  <c r="D33" i="9"/>
  <c r="N16" i="9"/>
  <c r="O16" i="9"/>
  <c r="P16" i="9"/>
  <c r="Q16" i="9"/>
  <c r="E27" i="9"/>
  <c r="N17" i="9"/>
  <c r="O17" i="9"/>
  <c r="P17" i="9"/>
  <c r="Q17" i="9"/>
  <c r="E28" i="9"/>
  <c r="E33" i="9"/>
  <c r="R16" i="9"/>
  <c r="F27" i="9"/>
  <c r="R17" i="9"/>
  <c r="F28" i="9"/>
  <c r="F33" i="9"/>
  <c r="B16" i="9"/>
  <c r="C16" i="9"/>
  <c r="D16" i="9"/>
  <c r="E16" i="9"/>
  <c r="B27" i="9"/>
  <c r="B17" i="9"/>
  <c r="C17" i="9"/>
  <c r="D17" i="9"/>
  <c r="E17" i="9"/>
  <c r="B28" i="9"/>
  <c r="B33" i="9"/>
  <c r="C16" i="2"/>
  <c r="C17" i="2"/>
  <c r="C22" i="2"/>
  <c r="D16" i="2"/>
  <c r="D17" i="2"/>
  <c r="D22" i="2"/>
  <c r="E16" i="2"/>
  <c r="E17" i="2"/>
  <c r="E22" i="2"/>
  <c r="F16" i="2"/>
  <c r="F17" i="2"/>
  <c r="F22" i="2"/>
  <c r="G16" i="2"/>
  <c r="G17" i="2"/>
  <c r="G22" i="2"/>
  <c r="H16" i="2"/>
  <c r="H17" i="2"/>
  <c r="H22" i="2"/>
  <c r="I16" i="2"/>
  <c r="I17" i="2"/>
  <c r="I22" i="2"/>
  <c r="J16" i="2"/>
  <c r="J17" i="2"/>
  <c r="J22" i="2"/>
  <c r="K16" i="2"/>
  <c r="K17" i="2"/>
  <c r="K22" i="2"/>
  <c r="L16" i="2"/>
  <c r="L17" i="2"/>
  <c r="L22" i="2"/>
  <c r="M16" i="2"/>
  <c r="M17" i="2"/>
  <c r="M22" i="2"/>
  <c r="N16" i="2"/>
  <c r="N17" i="2"/>
  <c r="N22" i="2"/>
  <c r="O16" i="2"/>
  <c r="O17" i="2"/>
  <c r="O22" i="2"/>
  <c r="P16" i="2"/>
  <c r="P17" i="2"/>
  <c r="P22" i="2"/>
  <c r="Q16" i="2"/>
  <c r="Q17" i="2"/>
  <c r="Q22" i="2"/>
  <c r="R16" i="2"/>
  <c r="R17" i="2"/>
  <c r="R22" i="2"/>
  <c r="B16" i="2"/>
  <c r="B17" i="2"/>
  <c r="B22" i="2"/>
  <c r="B14" i="2"/>
  <c r="B15" i="2"/>
  <c r="H7" i="10"/>
  <c r="F8" i="10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B26" i="6"/>
  <c r="F16" i="7"/>
  <c r="G16" i="7"/>
  <c r="H16" i="7"/>
  <c r="I16" i="7"/>
  <c r="C27" i="7"/>
  <c r="F17" i="7"/>
  <c r="G17" i="7"/>
  <c r="H17" i="7"/>
  <c r="I17" i="7"/>
  <c r="C28" i="7"/>
  <c r="C33" i="7"/>
  <c r="J16" i="7"/>
  <c r="K16" i="7"/>
  <c r="L16" i="7"/>
  <c r="M16" i="7"/>
  <c r="D27" i="7"/>
  <c r="J17" i="7"/>
  <c r="K17" i="7"/>
  <c r="L17" i="7"/>
  <c r="M17" i="7"/>
  <c r="D28" i="7"/>
  <c r="D33" i="7"/>
  <c r="N16" i="7"/>
  <c r="O16" i="7"/>
  <c r="P16" i="7"/>
  <c r="Q16" i="7"/>
  <c r="E27" i="7"/>
  <c r="N17" i="7"/>
  <c r="O17" i="7"/>
  <c r="P17" i="7"/>
  <c r="Q17" i="7"/>
  <c r="E28" i="7"/>
  <c r="E33" i="7"/>
  <c r="R16" i="7"/>
  <c r="F27" i="7"/>
  <c r="R17" i="7"/>
  <c r="F28" i="7"/>
  <c r="F33" i="7"/>
  <c r="B16" i="7"/>
  <c r="C16" i="7"/>
  <c r="D16" i="7"/>
  <c r="E16" i="7"/>
  <c r="B27" i="7"/>
  <c r="B17" i="7"/>
  <c r="C17" i="7"/>
  <c r="D17" i="7"/>
  <c r="E17" i="7"/>
  <c r="B28" i="7"/>
  <c r="B33" i="7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B61" i="8"/>
  <c r="C17" i="8"/>
  <c r="C18" i="8"/>
  <c r="C23" i="8"/>
  <c r="D17" i="8"/>
  <c r="D18" i="8"/>
  <c r="D23" i="8"/>
  <c r="E17" i="8"/>
  <c r="E18" i="8"/>
  <c r="E23" i="8"/>
  <c r="F17" i="8"/>
  <c r="F18" i="8"/>
  <c r="F23" i="8"/>
  <c r="G17" i="8"/>
  <c r="G18" i="8"/>
  <c r="G23" i="8"/>
  <c r="H17" i="8"/>
  <c r="H18" i="8"/>
  <c r="H23" i="8"/>
  <c r="I17" i="8"/>
  <c r="I18" i="8"/>
  <c r="I23" i="8"/>
  <c r="J17" i="8"/>
  <c r="J18" i="8"/>
  <c r="J23" i="8"/>
  <c r="K17" i="8"/>
  <c r="K18" i="8"/>
  <c r="K23" i="8"/>
  <c r="L17" i="8"/>
  <c r="L18" i="8"/>
  <c r="L23" i="8"/>
  <c r="M17" i="8"/>
  <c r="M18" i="8"/>
  <c r="M23" i="8"/>
  <c r="N17" i="8"/>
  <c r="N18" i="8"/>
  <c r="N23" i="8"/>
  <c r="O17" i="8"/>
  <c r="O18" i="8"/>
  <c r="O23" i="8"/>
  <c r="P17" i="8"/>
  <c r="P18" i="8"/>
  <c r="P23" i="8"/>
  <c r="Q17" i="8"/>
  <c r="Q18" i="8"/>
  <c r="Q23" i="8"/>
  <c r="R17" i="8"/>
  <c r="R18" i="8"/>
  <c r="R23" i="8"/>
  <c r="B17" i="8"/>
  <c r="B18" i="8"/>
  <c r="B23" i="8"/>
  <c r="B16" i="8"/>
  <c r="B22" i="8"/>
  <c r="C16" i="8"/>
  <c r="C22" i="8"/>
  <c r="D16" i="8"/>
  <c r="D22" i="8"/>
  <c r="E16" i="8"/>
  <c r="E22" i="8"/>
  <c r="F16" i="8"/>
  <c r="F22" i="8"/>
  <c r="G16" i="8"/>
  <c r="G22" i="8"/>
  <c r="H16" i="8"/>
  <c r="H22" i="8"/>
  <c r="I16" i="8"/>
  <c r="I22" i="8"/>
  <c r="J16" i="8"/>
  <c r="J22" i="8"/>
  <c r="K16" i="8"/>
  <c r="K22" i="8"/>
  <c r="L16" i="8"/>
  <c r="L22" i="8"/>
  <c r="M16" i="8"/>
  <c r="M22" i="8"/>
  <c r="N16" i="8"/>
  <c r="N22" i="8"/>
  <c r="O16" i="8"/>
  <c r="O22" i="8"/>
  <c r="P16" i="8"/>
  <c r="P22" i="8"/>
  <c r="Q16" i="8"/>
  <c r="Q22" i="8"/>
  <c r="R16" i="8"/>
  <c r="R22" i="8"/>
  <c r="A22" i="8"/>
  <c r="R14" i="8"/>
  <c r="B13" i="9"/>
  <c r="C13" i="9"/>
  <c r="D13" i="9"/>
  <c r="E13" i="9"/>
  <c r="B24" i="9"/>
  <c r="B14" i="9"/>
  <c r="C14" i="9"/>
  <c r="D14" i="9"/>
  <c r="E14" i="9"/>
  <c r="B25" i="9"/>
  <c r="B15" i="9"/>
  <c r="C15" i="9"/>
  <c r="D15" i="9"/>
  <c r="E15" i="9"/>
  <c r="B26" i="9"/>
  <c r="B29" i="9"/>
  <c r="B13" i="7"/>
  <c r="C13" i="7"/>
  <c r="D13" i="7"/>
  <c r="E13" i="7"/>
  <c r="B24" i="7"/>
  <c r="B14" i="7"/>
  <c r="C14" i="7"/>
  <c r="D14" i="7"/>
  <c r="E14" i="7"/>
  <c r="B25" i="7"/>
  <c r="B15" i="7"/>
  <c r="C15" i="7"/>
  <c r="D15" i="7"/>
  <c r="E15" i="7"/>
  <c r="B26" i="7"/>
  <c r="B29" i="7"/>
  <c r="S19" i="5"/>
  <c r="S18" i="5"/>
  <c r="S17" i="5"/>
  <c r="S16" i="5"/>
  <c r="S15" i="5"/>
  <c r="S14" i="5"/>
  <c r="R13" i="9"/>
  <c r="F13" i="9"/>
  <c r="G13" i="9"/>
  <c r="H13" i="9"/>
  <c r="I13" i="9"/>
  <c r="C24" i="9"/>
  <c r="J13" i="9"/>
  <c r="K13" i="9"/>
  <c r="L13" i="9"/>
  <c r="M13" i="9"/>
  <c r="D24" i="9"/>
  <c r="N13" i="9"/>
  <c r="O13" i="9"/>
  <c r="P13" i="9"/>
  <c r="Q13" i="9"/>
  <c r="E24" i="9"/>
  <c r="G24" i="9"/>
  <c r="F14" i="9"/>
  <c r="G14" i="9"/>
  <c r="H14" i="9"/>
  <c r="I14" i="9"/>
  <c r="C25" i="9"/>
  <c r="J14" i="9"/>
  <c r="K14" i="9"/>
  <c r="L14" i="9"/>
  <c r="M14" i="9"/>
  <c r="D25" i="9"/>
  <c r="N14" i="9"/>
  <c r="O14" i="9"/>
  <c r="P14" i="9"/>
  <c r="Q14" i="9"/>
  <c r="E25" i="9"/>
  <c r="R14" i="9"/>
  <c r="F25" i="9"/>
  <c r="G25" i="9"/>
  <c r="F15" i="9"/>
  <c r="G15" i="9"/>
  <c r="H15" i="9"/>
  <c r="I15" i="9"/>
  <c r="C26" i="9"/>
  <c r="J15" i="9"/>
  <c r="K15" i="9"/>
  <c r="L15" i="9"/>
  <c r="M15" i="9"/>
  <c r="D26" i="9"/>
  <c r="N15" i="9"/>
  <c r="O15" i="9"/>
  <c r="P15" i="9"/>
  <c r="Q15" i="9"/>
  <c r="E26" i="9"/>
  <c r="R15" i="9"/>
  <c r="F26" i="9"/>
  <c r="G26" i="9"/>
  <c r="G27" i="9"/>
  <c r="G28" i="9"/>
  <c r="G29" i="9"/>
  <c r="F29" i="9"/>
  <c r="E29" i="9"/>
  <c r="D29" i="9"/>
  <c r="C29" i="9"/>
  <c r="C23" i="9"/>
  <c r="D23" i="9"/>
  <c r="E23" i="9"/>
  <c r="F13" i="7"/>
  <c r="G13" i="7"/>
  <c r="H13" i="7"/>
  <c r="I13" i="7"/>
  <c r="C24" i="7"/>
  <c r="J13" i="7"/>
  <c r="K13" i="7"/>
  <c r="L13" i="7"/>
  <c r="M13" i="7"/>
  <c r="D24" i="7"/>
  <c r="N13" i="7"/>
  <c r="O13" i="7"/>
  <c r="P13" i="7"/>
  <c r="Q13" i="7"/>
  <c r="E24" i="7"/>
  <c r="R13" i="7"/>
  <c r="F24" i="7"/>
  <c r="G24" i="7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S17" i="9"/>
  <c r="S16" i="9"/>
  <c r="S15" i="9"/>
  <c r="S14" i="9"/>
  <c r="S13" i="9"/>
  <c r="C13" i="2"/>
  <c r="C14" i="2"/>
  <c r="C15" i="2"/>
  <c r="C18" i="2"/>
  <c r="D13" i="2"/>
  <c r="D14" i="2"/>
  <c r="D15" i="2"/>
  <c r="D18" i="2"/>
  <c r="E13" i="2"/>
  <c r="E14" i="2"/>
  <c r="E15" i="2"/>
  <c r="E18" i="2"/>
  <c r="F13" i="2"/>
  <c r="F14" i="2"/>
  <c r="F15" i="2"/>
  <c r="F18" i="2"/>
  <c r="G13" i="2"/>
  <c r="G14" i="2"/>
  <c r="G15" i="2"/>
  <c r="G18" i="2"/>
  <c r="H13" i="2"/>
  <c r="H14" i="2"/>
  <c r="H15" i="2"/>
  <c r="H18" i="2"/>
  <c r="I13" i="2"/>
  <c r="I14" i="2"/>
  <c r="I15" i="2"/>
  <c r="I18" i="2"/>
  <c r="J13" i="2"/>
  <c r="J14" i="2"/>
  <c r="J15" i="2"/>
  <c r="J18" i="2"/>
  <c r="K13" i="2"/>
  <c r="K14" i="2"/>
  <c r="K15" i="2"/>
  <c r="K18" i="2"/>
  <c r="L13" i="2"/>
  <c r="L14" i="2"/>
  <c r="L15" i="2"/>
  <c r="L18" i="2"/>
  <c r="M13" i="2"/>
  <c r="M14" i="2"/>
  <c r="M15" i="2"/>
  <c r="M18" i="2"/>
  <c r="N13" i="2"/>
  <c r="N14" i="2"/>
  <c r="N15" i="2"/>
  <c r="N18" i="2"/>
  <c r="O13" i="2"/>
  <c r="O14" i="2"/>
  <c r="O15" i="2"/>
  <c r="O18" i="2"/>
  <c r="P13" i="2"/>
  <c r="P14" i="2"/>
  <c r="P15" i="2"/>
  <c r="P18" i="2"/>
  <c r="Q13" i="2"/>
  <c r="Q14" i="2"/>
  <c r="Q15" i="2"/>
  <c r="Q18" i="2"/>
  <c r="R13" i="2"/>
  <c r="R14" i="2"/>
  <c r="R15" i="2"/>
  <c r="R18" i="2"/>
  <c r="B14" i="8"/>
  <c r="S20" i="6"/>
  <c r="S21" i="6"/>
  <c r="S22" i="6"/>
  <c r="S19" i="6"/>
  <c r="S18" i="6"/>
  <c r="S17" i="6"/>
  <c r="G28" i="7"/>
  <c r="G27" i="7"/>
  <c r="F15" i="7"/>
  <c r="G15" i="7"/>
  <c r="H15" i="7"/>
  <c r="I15" i="7"/>
  <c r="C26" i="7"/>
  <c r="J15" i="7"/>
  <c r="K15" i="7"/>
  <c r="L15" i="7"/>
  <c r="M15" i="7"/>
  <c r="D26" i="7"/>
  <c r="N15" i="7"/>
  <c r="O15" i="7"/>
  <c r="P15" i="7"/>
  <c r="Q15" i="7"/>
  <c r="E26" i="7"/>
  <c r="R15" i="7"/>
  <c r="F26" i="7"/>
  <c r="G26" i="7"/>
  <c r="F14" i="7"/>
  <c r="G14" i="7"/>
  <c r="H14" i="7"/>
  <c r="I14" i="7"/>
  <c r="C25" i="7"/>
  <c r="J14" i="7"/>
  <c r="K14" i="7"/>
  <c r="L14" i="7"/>
  <c r="M14" i="7"/>
  <c r="D25" i="7"/>
  <c r="N14" i="7"/>
  <c r="O14" i="7"/>
  <c r="P14" i="7"/>
  <c r="Q14" i="7"/>
  <c r="E25" i="7"/>
  <c r="R14" i="7"/>
  <c r="F25" i="7"/>
  <c r="G25" i="7"/>
  <c r="C23" i="7"/>
  <c r="D23" i="7"/>
  <c r="E23" i="7"/>
  <c r="G18" i="7"/>
  <c r="F18" i="7"/>
  <c r="E18" i="7"/>
  <c r="D18" i="7"/>
  <c r="C18" i="7"/>
  <c r="B18" i="7"/>
  <c r="G29" i="7"/>
  <c r="F29" i="7"/>
  <c r="E29" i="7"/>
  <c r="D29" i="7"/>
  <c r="C29" i="7"/>
  <c r="B15" i="8"/>
  <c r="B19" i="8"/>
  <c r="C14" i="8"/>
  <c r="C15" i="8"/>
  <c r="C19" i="8"/>
  <c r="D14" i="8"/>
  <c r="D15" i="8"/>
  <c r="D19" i="8"/>
  <c r="E14" i="8"/>
  <c r="E15" i="8"/>
  <c r="E19" i="8"/>
  <c r="F14" i="8"/>
  <c r="F15" i="8"/>
  <c r="F19" i="8"/>
  <c r="G14" i="8"/>
  <c r="G15" i="8"/>
  <c r="G19" i="8"/>
  <c r="H14" i="8"/>
  <c r="H15" i="8"/>
  <c r="H19" i="8"/>
  <c r="I14" i="8"/>
  <c r="I15" i="8"/>
  <c r="I19" i="8"/>
  <c r="J14" i="8"/>
  <c r="J15" i="8"/>
  <c r="J19" i="8"/>
  <c r="K14" i="8"/>
  <c r="K15" i="8"/>
  <c r="K19" i="8"/>
  <c r="L14" i="8"/>
  <c r="L15" i="8"/>
  <c r="L19" i="8"/>
  <c r="M14" i="8"/>
  <c r="M15" i="8"/>
  <c r="M19" i="8"/>
  <c r="N14" i="8"/>
  <c r="N15" i="8"/>
  <c r="N19" i="8"/>
  <c r="O14" i="8"/>
  <c r="O15" i="8"/>
  <c r="O19" i="8"/>
  <c r="P14" i="8"/>
  <c r="P15" i="8"/>
  <c r="P19" i="8"/>
  <c r="Q14" i="8"/>
  <c r="Q15" i="8"/>
  <c r="Q19" i="8"/>
  <c r="R15" i="8"/>
  <c r="R19" i="8"/>
  <c r="S19" i="8"/>
  <c r="S18" i="8"/>
  <c r="S17" i="8"/>
  <c r="S16" i="8"/>
  <c r="S15" i="8"/>
  <c r="S14" i="8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H18" i="7"/>
  <c r="I18" i="7"/>
  <c r="J18" i="7"/>
  <c r="K18" i="7"/>
  <c r="L18" i="7"/>
  <c r="M18" i="7"/>
  <c r="N18" i="7"/>
  <c r="O18" i="7"/>
  <c r="P18" i="7"/>
  <c r="Q18" i="7"/>
  <c r="R18" i="7"/>
  <c r="S18" i="7"/>
  <c r="S17" i="7"/>
  <c r="S16" i="7"/>
  <c r="S15" i="7"/>
  <c r="S14" i="7"/>
  <c r="S13" i="7"/>
</calcChain>
</file>

<file path=xl/sharedStrings.xml><?xml version="1.0" encoding="utf-8"?>
<sst xmlns="http://schemas.openxmlformats.org/spreadsheetml/2006/main" count="396" uniqueCount="51">
  <si>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</si>
  <si>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</si>
  <si>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</si>
  <si>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</si>
  <si>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</si>
  <si>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</si>
  <si>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</si>
  <si>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</si>
  <si>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</si>
  <si>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</si>
  <si>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</si>
  <si>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</si>
  <si>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Fuente:Softec, Base de Datos DIME Habitacional</t>
  </si>
  <si>
    <t>Segmento</t>
  </si>
  <si>
    <t>S</t>
  </si>
  <si>
    <t>E</t>
  </si>
  <si>
    <t>M</t>
  </si>
  <si>
    <t>R</t>
  </si>
  <si>
    <t>RP</t>
  </si>
  <si>
    <t>Total general</t>
  </si>
  <si>
    <t>1Q14</t>
  </si>
  <si>
    <t>2Q14</t>
  </si>
  <si>
    <t>3Q14</t>
  </si>
  <si>
    <t>4Q14</t>
  </si>
  <si>
    <t>1Q15</t>
  </si>
  <si>
    <t>N/A</t>
  </si>
  <si>
    <t>Totales trimestrales</t>
  </si>
  <si>
    <t>I</t>
  </si>
  <si>
    <t>II</t>
  </si>
  <si>
    <t>III</t>
  </si>
  <si>
    <t>IV</t>
  </si>
  <si>
    <t>Total Res y Res+</t>
  </si>
  <si>
    <t>Promedio</t>
  </si>
  <si>
    <t>2018*</t>
  </si>
  <si>
    <t xml:space="preserve"> </t>
  </si>
  <si>
    <t>Promedios</t>
  </si>
  <si>
    <t>Absorcion promedio mensual de la industria</t>
  </si>
  <si>
    <t>Social</t>
  </si>
  <si>
    <t>Económica</t>
  </si>
  <si>
    <t>Media</t>
  </si>
  <si>
    <t>Residencial</t>
  </si>
  <si>
    <t>Residencial-plus</t>
  </si>
  <si>
    <t>Absorcion promedio mensual por proyecto</t>
  </si>
  <si>
    <t>Casas</t>
  </si>
  <si>
    <t>Condos</t>
  </si>
  <si>
    <t>Lotes</t>
  </si>
  <si>
    <t>R y R+</t>
  </si>
  <si>
    <t>proyecciones</t>
  </si>
  <si>
    <t>2019*</t>
  </si>
  <si>
    <t>ANUAL</t>
  </si>
  <si>
    <t>Promedios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</si>
</sst>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24"/>
      <color theme="1"/>
      <name val="Stajn Pro Extra Bold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6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3" fontId="0" fillId="0" borderId="0" xfId="0" applyNumberFormat="1"/>
    <xf numFmtId="0" fontId="0" fillId="0" borderId="12" xfId="0" applyNumberForma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3" xfId="0" applyNumberFormat="1" applyBorder="1" applyAlignment="1">
      <alignment vertical="center"/>
    </xf>
    <xf numFmtId="0" fontId="0" fillId="0" borderId="13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13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165" fontId="0" fillId="0" borderId="13" xfId="147" applyNumberFormat="1" applyFont="1" applyBorder="1"/>
    <xf numFmtId="0" fontId="5" fillId="0" borderId="13" xfId="0" applyNumberFormat="1" applyFont="1" applyBorder="1"/>
    <xf numFmtId="165" fontId="0" fillId="0" borderId="13" xfId="0" applyNumberFormat="1" applyBorder="1"/>
  </cellXfs>
  <cellStyles count="1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Normal" xfId="0" builtinId="0"/>
    <cellStyle name="Percent" xfId="147" builtinId="5"/>
  </cellStyles>
  <dxfs count="0"/>
  <tableStyles count="0" defaultTableStyle="TableStyleMedium9" defaultPivotStyle="PivotStyleMedium4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'TAMAÑO MERCADO VERTICAL (2)'!$A$19</c:f>
              <c:strCache>
                <c:ptCount val="1"/>
                <c:pt idx="0">
                  <c:v>Total general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 MERCADO VERTICAL (2)'!$B$12:$R$13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 MERCADO VERTICAL (2)'!$B$19:$R$19</c:f>
              <c:numCache>
                <c:formatCode>General</c:formatCode>
                <c:ptCount val="17"/>
                <c:pt idx="0">
                  <c:v>69.0</c:v>
                </c:pt>
                <c:pt idx="1">
                  <c:v>57.0</c:v>
                </c:pt>
                <c:pt idx="2">
                  <c:v>51.0</c:v>
                </c:pt>
                <c:pt idx="3">
                  <c:v>45.0</c:v>
                </c:pt>
                <c:pt idx="4">
                  <c:v>66.0</c:v>
                </c:pt>
                <c:pt idx="5">
                  <c:v>81.0</c:v>
                </c:pt>
                <c:pt idx="6">
                  <c:v>69.0</c:v>
                </c:pt>
                <c:pt idx="7">
                  <c:v>54.0</c:v>
                </c:pt>
                <c:pt idx="8">
                  <c:v>114.0</c:v>
                </c:pt>
                <c:pt idx="9">
                  <c:v>105.0</c:v>
                </c:pt>
                <c:pt idx="10">
                  <c:v>111.0</c:v>
                </c:pt>
                <c:pt idx="11">
                  <c:v>120.0</c:v>
                </c:pt>
                <c:pt idx="12">
                  <c:v>138.0</c:v>
                </c:pt>
                <c:pt idx="13">
                  <c:v>132.0</c:v>
                </c:pt>
                <c:pt idx="14">
                  <c:v>114.0</c:v>
                </c:pt>
                <c:pt idx="15">
                  <c:v>99.0</c:v>
                </c:pt>
                <c:pt idx="16">
                  <c:v>180.0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'TAMAÑO MERCADO VERTICAL (2)'!$A$20</c:f>
              <c:strCache>
                <c:ptCount val="1"/>
                <c:pt idx="0">
                  <c:v>S</c:v>
                </c:pt>
              </c:strCache>
            </c:strRef>
          </c:tx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 MERCADO VERTICAL (2)'!$B$12:$R$13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 MERCADO VERTICAL (2)'!$B$20:$R$20</c:f>
              <c:numCache>
                <c:formatCode>General</c:formatCode>
                <c:ptCount val="17"/>
                <c:pt idx="0">
                  <c:v>18.0</c:v>
                </c:pt>
                <c:pt idx="1">
                  <c:v>15.0</c:v>
                </c:pt>
                <c:pt idx="2">
                  <c:v>15.0</c:v>
                </c:pt>
                <c:pt idx="3">
                  <c:v>12.0</c:v>
                </c:pt>
                <c:pt idx="4">
                  <c:v>0.0</c:v>
                </c:pt>
                <c:pt idx="5">
                  <c:v>30.0</c:v>
                </c:pt>
                <c:pt idx="6">
                  <c:v>21.0</c:v>
                </c:pt>
                <c:pt idx="7">
                  <c:v>15.0</c:v>
                </c:pt>
                <c:pt idx="8">
                  <c:v>78.0</c:v>
                </c:pt>
                <c:pt idx="9">
                  <c:v>63.0</c:v>
                </c:pt>
                <c:pt idx="10">
                  <c:v>54.0</c:v>
                </c:pt>
                <c:pt idx="11">
                  <c:v>45.0</c:v>
                </c:pt>
                <c:pt idx="12">
                  <c:v>39.0</c:v>
                </c:pt>
                <c:pt idx="13">
                  <c:v>36.0</c:v>
                </c:pt>
                <c:pt idx="14">
                  <c:v>33.0</c:v>
                </c:pt>
                <c:pt idx="15">
                  <c:v>30.0</c:v>
                </c:pt>
                <c:pt idx="16">
                  <c:v>27.0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'TAMAÑO MERCADO VERTICAL (2)'!$A$21</c:f>
              <c:strCache>
                <c:ptCount val="1"/>
                <c:pt idx="0">
                  <c:v>E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 MERCADO VERTICAL (2)'!$B$12:$R$13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 MERCADO VERTICAL (2)'!$B$21:$R$21</c:f>
              <c:numCache>
                <c:formatCode>General</c:formatCode>
                <c:ptCount val="17"/>
                <c:pt idx="0">
                  <c:v>9.0</c:v>
                </c:pt>
                <c:pt idx="1">
                  <c:v>9.0</c:v>
                </c:pt>
                <c:pt idx="2">
                  <c:v>6.0</c:v>
                </c:pt>
                <c:pt idx="3">
                  <c:v>6.0</c:v>
                </c:pt>
                <c:pt idx="4">
                  <c:v>12.0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6.0</c:v>
                </c:pt>
                <c:pt idx="10">
                  <c:v>9.0</c:v>
                </c:pt>
                <c:pt idx="11">
                  <c:v>9.0</c:v>
                </c:pt>
                <c:pt idx="12">
                  <c:v>9.0</c:v>
                </c:pt>
                <c:pt idx="13">
                  <c:v>9.0</c:v>
                </c:pt>
                <c:pt idx="14">
                  <c:v>6.0</c:v>
                </c:pt>
                <c:pt idx="15">
                  <c:v>6.0</c:v>
                </c:pt>
                <c:pt idx="16">
                  <c:v>6.0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'TAMAÑO MERCADO VERTICAL (2)'!$A$22</c:f>
              <c:strCache>
                <c:ptCount val="1"/>
                <c:pt idx="0">
                  <c:v>M</c:v>
                </c:pt>
              </c:strCache>
            </c:strRef>
          </c:tx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multiLvlStrRef>
              <c:f>'TAMAÑO MERCADO VERTICAL (2)'!$B$12:$R$13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 MERCADO VERTICAL (2)'!$B$22:$R$22</c:f>
              <c:numCache>
                <c:formatCode>General</c:formatCode>
                <c:ptCount val="17"/>
                <c:pt idx="0">
                  <c:v>6.0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  <c:pt idx="4">
                  <c:v>6.0</c:v>
                </c:pt>
                <c:pt idx="5">
                  <c:v>3.0</c:v>
                </c:pt>
                <c:pt idx="6">
                  <c:v>6.0</c:v>
                </c:pt>
                <c:pt idx="7">
                  <c:v>9.0</c:v>
                </c:pt>
                <c:pt idx="8">
                  <c:v>6.0</c:v>
                </c:pt>
                <c:pt idx="9">
                  <c:v>6.0</c:v>
                </c:pt>
                <c:pt idx="10">
                  <c:v>21.0</c:v>
                </c:pt>
                <c:pt idx="11">
                  <c:v>24.0</c:v>
                </c:pt>
                <c:pt idx="12">
                  <c:v>27.0</c:v>
                </c:pt>
                <c:pt idx="13">
                  <c:v>21.0</c:v>
                </c:pt>
                <c:pt idx="14">
                  <c:v>15.0</c:v>
                </c:pt>
                <c:pt idx="15">
                  <c:v>6.0</c:v>
                </c:pt>
                <c:pt idx="16">
                  <c:v>12.0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'TAMAÑO MERCADO VERTICAL (2)'!$A$23</c:f>
              <c:strCache>
                <c:ptCount val="1"/>
                <c:pt idx="0">
                  <c:v>R y R+</c:v>
                </c:pt>
              </c:strCache>
            </c:strRef>
          </c:tx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'TAMAÑO MERCADO VERTICAL (2)'!$B$12:$R$13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 MERCADO VERTICAL (2)'!$B$23:$R$23</c:f>
              <c:numCache>
                <c:formatCode>General</c:formatCode>
                <c:ptCount val="17"/>
                <c:pt idx="0">
                  <c:v>36.0</c:v>
                </c:pt>
                <c:pt idx="1">
                  <c:v>30.0</c:v>
                </c:pt>
                <c:pt idx="2">
                  <c:v>30.0</c:v>
                </c:pt>
                <c:pt idx="3">
                  <c:v>27.0</c:v>
                </c:pt>
                <c:pt idx="4">
                  <c:v>48.0</c:v>
                </c:pt>
                <c:pt idx="5">
                  <c:v>48.0</c:v>
                </c:pt>
                <c:pt idx="6">
                  <c:v>42.0</c:v>
                </c:pt>
                <c:pt idx="7">
                  <c:v>30.0</c:v>
                </c:pt>
                <c:pt idx="8">
                  <c:v>30.0</c:v>
                </c:pt>
                <c:pt idx="9">
                  <c:v>30.0</c:v>
                </c:pt>
                <c:pt idx="10">
                  <c:v>27.0</c:v>
                </c:pt>
                <c:pt idx="11">
                  <c:v>42.0</c:v>
                </c:pt>
                <c:pt idx="12">
                  <c:v>63.0</c:v>
                </c:pt>
                <c:pt idx="13">
                  <c:v>66.0</c:v>
                </c:pt>
                <c:pt idx="14">
                  <c:v>60.0</c:v>
                </c:pt>
                <c:pt idx="15">
                  <c:v>57.0</c:v>
                </c:pt>
                <c:pt idx="16">
                  <c:v>135.0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5166984"/>
        <c:axId val="2055172312"/>
      </c:lineChart>
      <c:catAx>
        <c:axId val="20551669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055172312"/>
        <c:crosses val="autoZero"/>
        <c:auto val="1"/>
        <c:lblAlgn val="ctr"/>
        <c:lblOffset val="100"/>
        <c:noMultiLvlLbl val="0"/>
      </c:catAx>
      <c:valAx>
        <c:axId val="2055172312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055166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anual'!$B$29:$F$29</c:f>
              <c:numCache>
                <c:formatCode>General</c:formatCode>
                <c:ptCount val="5"/>
                <c:pt idx="0">
                  <c:v>222.0</c:v>
                </c:pt>
                <c:pt idx="1">
                  <c:v>270.0</c:v>
                </c:pt>
                <c:pt idx="2">
                  <c:v>450.0</c:v>
                </c:pt>
                <c:pt idx="3">
                  <c:v>483.0</c:v>
                </c:pt>
                <c:pt idx="4">
                  <c:v>720.0</c:v>
                </c:pt>
              </c:numCache>
            </c:numRef>
          </c:val>
          <c:smooth val="0"/>
        </c:ser>
        <c:ser>
          <c:idx val="1"/>
          <c:order val="1"/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anual'!$B$30:$F$30</c:f>
              <c:numCache>
                <c:formatCode>General</c:formatCode>
                <c:ptCount val="5"/>
                <c:pt idx="0">
                  <c:v>60.0</c:v>
                </c:pt>
                <c:pt idx="1">
                  <c:v>66.0</c:v>
                </c:pt>
                <c:pt idx="2">
                  <c:v>240.0</c:v>
                </c:pt>
                <c:pt idx="3">
                  <c:v>138.0</c:v>
                </c:pt>
                <c:pt idx="4">
                  <c:v>108.0</c:v>
                </c:pt>
              </c:numCache>
            </c:numRef>
          </c:val>
          <c:smooth val="0"/>
        </c:ser>
        <c:ser>
          <c:idx val="2"/>
          <c:order val="2"/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anual'!$B$31:$F$31</c:f>
              <c:numCache>
                <c:formatCode>General</c:formatCode>
                <c:ptCount val="5"/>
                <c:pt idx="0">
                  <c:v>30.0</c:v>
                </c:pt>
                <c:pt idx="1">
                  <c:v>12.0</c:v>
                </c:pt>
                <c:pt idx="2">
                  <c:v>24.0</c:v>
                </c:pt>
                <c:pt idx="3">
                  <c:v>30.0</c:v>
                </c:pt>
                <c:pt idx="4">
                  <c:v>24.0</c:v>
                </c:pt>
              </c:numCache>
            </c:numRef>
          </c:val>
          <c:smooth val="0"/>
        </c:ser>
        <c:ser>
          <c:idx val="3"/>
          <c:order val="3"/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anual'!$B$32:$F$32</c:f>
              <c:numCache>
                <c:formatCode>General</c:formatCode>
                <c:ptCount val="5"/>
                <c:pt idx="0">
                  <c:v>9.0</c:v>
                </c:pt>
                <c:pt idx="1">
                  <c:v>24.0</c:v>
                </c:pt>
                <c:pt idx="2">
                  <c:v>57.0</c:v>
                </c:pt>
                <c:pt idx="3">
                  <c:v>69.0</c:v>
                </c:pt>
                <c:pt idx="4">
                  <c:v>48.0</c:v>
                </c:pt>
              </c:numCache>
            </c:numRef>
          </c:val>
          <c:smooth val="0"/>
        </c:ser>
        <c:ser>
          <c:idx val="4"/>
          <c:order val="4"/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anual'!$B$33:$F$33</c:f>
              <c:numCache>
                <c:formatCode>General</c:formatCode>
                <c:ptCount val="5"/>
                <c:pt idx="0">
                  <c:v>123.0</c:v>
                </c:pt>
                <c:pt idx="1">
                  <c:v>168.0</c:v>
                </c:pt>
                <c:pt idx="2">
                  <c:v>129.0</c:v>
                </c:pt>
                <c:pt idx="3">
                  <c:v>246.0</c:v>
                </c:pt>
                <c:pt idx="4">
                  <c:v>540.0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420056"/>
        <c:axId val="2138415400"/>
      </c:lineChart>
      <c:catAx>
        <c:axId val="21384200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415400"/>
        <c:crosses val="autoZero"/>
        <c:auto val="1"/>
        <c:lblAlgn val="ctr"/>
        <c:lblOffset val="100"/>
        <c:noMultiLvlLbl val="0"/>
      </c:catAx>
      <c:valAx>
        <c:axId val="213841540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420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'Absorcion promedio por proyecto'!$A$22</c:f>
              <c:strCache>
                <c:ptCount val="1"/>
                <c:pt idx="0">
                  <c:v>Total general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txPr>
              <a:bodyPr/>
              <a:lstStyle/>
              <a:p>
                <a:pPr>
                  <a:defRPr sz="2400">
                    <a:latin typeface="Stajn Pro Light"/>
                    <a:cs typeface="Stajn Pro Light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por proyecto'!$B$15:$R$16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por proyecto'!$B$22:$R$22</c:f>
              <c:numCache>
                <c:formatCode>General</c:formatCode>
                <c:ptCount val="17"/>
                <c:pt idx="0">
                  <c:v>0.9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1.0</c:v>
                </c:pt>
                <c:pt idx="5">
                  <c:v>1.2</c:v>
                </c:pt>
                <c:pt idx="6">
                  <c:v>1.0</c:v>
                </c:pt>
                <c:pt idx="7">
                  <c:v>0.9</c:v>
                </c:pt>
                <c:pt idx="8">
                  <c:v>1.8</c:v>
                </c:pt>
                <c:pt idx="9">
                  <c:v>1.6</c:v>
                </c:pt>
                <c:pt idx="10">
                  <c:v>1.6</c:v>
                </c:pt>
                <c:pt idx="11">
                  <c:v>1.4</c:v>
                </c:pt>
                <c:pt idx="12">
                  <c:v>1.5</c:v>
                </c:pt>
                <c:pt idx="13">
                  <c:v>1.4</c:v>
                </c:pt>
                <c:pt idx="14">
                  <c:v>1.4</c:v>
                </c:pt>
                <c:pt idx="15">
                  <c:v>1.3</c:v>
                </c:pt>
                <c:pt idx="16">
                  <c:v>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'Absorcion promedio por proyecto'!$A$23</c:f>
              <c:strCache>
                <c:ptCount val="1"/>
                <c:pt idx="0">
                  <c:v>Social</c:v>
                </c:pt>
              </c:strCache>
            </c:strRef>
          </c:tx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por proyecto'!$B$15:$R$16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por proyecto'!$B$23:$R$23</c:f>
              <c:numCache>
                <c:formatCode>General</c:formatCode>
                <c:ptCount val="17"/>
                <c:pt idx="0">
                  <c:v>6.5</c:v>
                </c:pt>
                <c:pt idx="1">
                  <c:v>5.4</c:v>
                </c:pt>
                <c:pt idx="2">
                  <c:v>5.0</c:v>
                </c:pt>
                <c:pt idx="3">
                  <c:v>4.4</c:v>
                </c:pt>
                <c:pt idx="4">
                  <c:v>0.0</c:v>
                </c:pt>
                <c:pt idx="5">
                  <c:v>10.3</c:v>
                </c:pt>
                <c:pt idx="6">
                  <c:v>6.8</c:v>
                </c:pt>
                <c:pt idx="7">
                  <c:v>5.3</c:v>
                </c:pt>
                <c:pt idx="8">
                  <c:v>25.7</c:v>
                </c:pt>
                <c:pt idx="9">
                  <c:v>20.7</c:v>
                </c:pt>
                <c:pt idx="10">
                  <c:v>17.6</c:v>
                </c:pt>
                <c:pt idx="11">
                  <c:v>15.1</c:v>
                </c:pt>
                <c:pt idx="12">
                  <c:v>13.0</c:v>
                </c:pt>
                <c:pt idx="13">
                  <c:v>11.9</c:v>
                </c:pt>
                <c:pt idx="14">
                  <c:v>10.7</c:v>
                </c:pt>
                <c:pt idx="15">
                  <c:v>9.8</c:v>
                </c:pt>
                <c:pt idx="16">
                  <c:v>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'Absorcion promedio por proyecto'!$A$24</c:f>
              <c:strCache>
                <c:ptCount val="1"/>
                <c:pt idx="0">
                  <c:v>Económica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por proyecto'!$B$15:$R$16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por proyecto'!$B$24:$R$24</c:f>
              <c:numCache>
                <c:formatCode>General</c:formatCode>
                <c:ptCount val="17"/>
                <c:pt idx="0">
                  <c:v>3.0</c:v>
                </c:pt>
                <c:pt idx="1">
                  <c:v>2.5</c:v>
                </c:pt>
                <c:pt idx="2">
                  <c:v>2.4</c:v>
                </c:pt>
                <c:pt idx="3">
                  <c:v>2.1</c:v>
                </c:pt>
                <c:pt idx="4">
                  <c:v>4.2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1.9</c:v>
                </c:pt>
                <c:pt idx="10">
                  <c:v>2.6</c:v>
                </c:pt>
                <c:pt idx="11">
                  <c:v>3.5</c:v>
                </c:pt>
                <c:pt idx="12">
                  <c:v>1.7</c:v>
                </c:pt>
                <c:pt idx="13">
                  <c:v>1.4</c:v>
                </c:pt>
                <c:pt idx="14">
                  <c:v>1.2</c:v>
                </c:pt>
                <c:pt idx="15">
                  <c:v>1.1</c:v>
                </c:pt>
                <c:pt idx="16">
                  <c:v>0.9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'Absorcion promedio por proyecto'!$A$25</c:f>
              <c:strCache>
                <c:ptCount val="1"/>
                <c:pt idx="0">
                  <c:v>Media</c:v>
                </c:pt>
              </c:strCache>
            </c:strRef>
          </c:tx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'Absorcion promedio por proyecto'!$B$15:$R$16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por proyecto'!$B$25:$R$25</c:f>
              <c:numCache>
                <c:formatCode>General</c:formatCode>
                <c:ptCount val="17"/>
                <c:pt idx="0">
                  <c:v>1.2</c:v>
                </c:pt>
                <c:pt idx="1">
                  <c:v>0.7</c:v>
                </c:pt>
                <c:pt idx="2">
                  <c:v>0.0</c:v>
                </c:pt>
                <c:pt idx="3">
                  <c:v>0.0</c:v>
                </c:pt>
                <c:pt idx="4">
                  <c:v>0.9</c:v>
                </c:pt>
                <c:pt idx="5">
                  <c:v>0.7</c:v>
                </c:pt>
                <c:pt idx="6">
                  <c:v>0.7</c:v>
                </c:pt>
                <c:pt idx="7">
                  <c:v>0.9</c:v>
                </c:pt>
                <c:pt idx="8">
                  <c:v>0.6</c:v>
                </c:pt>
                <c:pt idx="9">
                  <c:v>0.5</c:v>
                </c:pt>
                <c:pt idx="10">
                  <c:v>1.3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1.0</c:v>
                </c:pt>
                <c:pt idx="15">
                  <c:v>0.4</c:v>
                </c:pt>
                <c:pt idx="16">
                  <c:v>0.6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'Absorcion promedio por proyecto'!$A$26</c:f>
              <c:strCache>
                <c:ptCount val="1"/>
                <c:pt idx="0">
                  <c:v>R y R+</c:v>
                </c:pt>
              </c:strCache>
            </c:strRef>
          </c:tx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'Absorcion promedio por proyecto'!$B$15:$R$16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por proyecto'!$B$26:$R$26</c:f>
              <c:numCache>
                <c:formatCode>0.0</c:formatCode>
                <c:ptCount val="17"/>
                <c:pt idx="0">
                  <c:v>1.0</c:v>
                </c:pt>
                <c:pt idx="1">
                  <c:v>0.8</c:v>
                </c:pt>
                <c:pt idx="2">
                  <c:v>1.1</c:v>
                </c:pt>
                <c:pt idx="3">
                  <c:v>1.1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1.3</c:v>
                </c:pt>
                <c:pt idx="8">
                  <c:v>1.3</c:v>
                </c:pt>
                <c:pt idx="9">
                  <c:v>1.2</c:v>
                </c:pt>
                <c:pt idx="10">
                  <c:v>1.1</c:v>
                </c:pt>
                <c:pt idx="11">
                  <c:v>1.6</c:v>
                </c:pt>
                <c:pt idx="12">
                  <c:v>2.2</c:v>
                </c:pt>
                <c:pt idx="13">
                  <c:v>2.2</c:v>
                </c:pt>
                <c:pt idx="14">
                  <c:v>1.9</c:v>
                </c:pt>
                <c:pt idx="15">
                  <c:v>2.0</c:v>
                </c:pt>
                <c:pt idx="16">
                  <c:v>4.1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335704"/>
        <c:axId val="2138329896"/>
      </c:lineChart>
      <c:catAx>
        <c:axId val="21383357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329896"/>
        <c:crosses val="autoZero"/>
        <c:auto val="1"/>
        <c:lblAlgn val="ctr"/>
        <c:lblOffset val="100"/>
        <c:noMultiLvlLbl val="0"/>
      </c:catAx>
      <c:valAx>
        <c:axId val="213832989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335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'TAMAÑO_MERCADO Horizontal'!$A$18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'TAMAÑO_MERCADO Horizontal'!$B$11:$R$12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'TAMAÑO_MERCADO Horizontal'!$B$18:$R$18</c:f>
              <c:numCache>
                <c:formatCode>General</c:formatCode>
                <c:ptCount val="17"/>
                <c:pt idx="0">
                  <c:v>375.0</c:v>
                </c:pt>
                <c:pt idx="1">
                  <c:v>270.0</c:v>
                </c:pt>
                <c:pt idx="2">
                  <c:v>276.0</c:v>
                </c:pt>
                <c:pt idx="3">
                  <c:v>387.0</c:v>
                </c:pt>
                <c:pt idx="4">
                  <c:v>459.0</c:v>
                </c:pt>
                <c:pt idx="5">
                  <c:v>435.0</c:v>
                </c:pt>
                <c:pt idx="6">
                  <c:v>396.0</c:v>
                </c:pt>
                <c:pt idx="7">
                  <c:v>315.0</c:v>
                </c:pt>
                <c:pt idx="8">
                  <c:v>294.0</c:v>
                </c:pt>
                <c:pt idx="9">
                  <c:v>288.0</c:v>
                </c:pt>
                <c:pt idx="10">
                  <c:v>324.0</c:v>
                </c:pt>
                <c:pt idx="11">
                  <c:v>342.0</c:v>
                </c:pt>
                <c:pt idx="12">
                  <c:v>207.0</c:v>
                </c:pt>
                <c:pt idx="13">
                  <c:v>183.0</c:v>
                </c:pt>
                <c:pt idx="14">
                  <c:v>240.0</c:v>
                </c:pt>
                <c:pt idx="15">
                  <c:v>174.0</c:v>
                </c:pt>
                <c:pt idx="16">
                  <c:v>243.0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'TAMAÑO_MERCADO Horizontal'!$A$19</c:f>
              <c:strCache>
                <c:ptCount val="1"/>
                <c:pt idx="0">
                  <c:v>S</c:v>
                </c:pt>
              </c:strCache>
            </c:strRef>
          </c:tx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'TAMAÑO_MERCADO Horizontal'!$B$11:$R$12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'TAMAÑO_MERCADO Horizontal'!$B$19:$R$19</c:f>
              <c:numCache>
                <c:formatCode>General</c:formatCode>
                <c:ptCount val="17"/>
                <c:pt idx="0">
                  <c:v>168.0</c:v>
                </c:pt>
                <c:pt idx="1">
                  <c:v>126.0</c:v>
                </c:pt>
                <c:pt idx="2">
                  <c:v>156.0</c:v>
                </c:pt>
                <c:pt idx="3">
                  <c:v>126.0</c:v>
                </c:pt>
                <c:pt idx="4">
                  <c:v>144.0</c:v>
                </c:pt>
                <c:pt idx="5">
                  <c:v>135.0</c:v>
                </c:pt>
                <c:pt idx="6">
                  <c:v>108.0</c:v>
                </c:pt>
                <c:pt idx="7">
                  <c:v>201.0</c:v>
                </c:pt>
                <c:pt idx="8">
                  <c:v>213.0</c:v>
                </c:pt>
                <c:pt idx="9">
                  <c:v>207.0</c:v>
                </c:pt>
                <c:pt idx="10">
                  <c:v>204.0</c:v>
                </c:pt>
                <c:pt idx="11">
                  <c:v>42.0</c:v>
                </c:pt>
                <c:pt idx="12">
                  <c:v>42.0</c:v>
                </c:pt>
                <c:pt idx="13">
                  <c:v>39.0</c:v>
                </c:pt>
                <c:pt idx="14">
                  <c:v>36.0</c:v>
                </c:pt>
                <c:pt idx="15">
                  <c:v>36.0</c:v>
                </c:pt>
                <c:pt idx="16">
                  <c:v>30.0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'TAMAÑO_MERCADO Horizontal'!$A$20</c:f>
              <c:strCache>
                <c:ptCount val="1"/>
                <c:pt idx="0">
                  <c:v>E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'TAMAÑO_MERCADO Horizontal'!$B$11:$R$12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'TAMAÑO_MERCADO Horizontal'!$B$20:$R$20</c:f>
              <c:numCache>
                <c:formatCode>General</c:formatCode>
                <c:ptCount val="17"/>
                <c:pt idx="0">
                  <c:v>135.0</c:v>
                </c:pt>
                <c:pt idx="1">
                  <c:v>90.0</c:v>
                </c:pt>
                <c:pt idx="2">
                  <c:v>75.0</c:v>
                </c:pt>
                <c:pt idx="3">
                  <c:v>219.0</c:v>
                </c:pt>
                <c:pt idx="4">
                  <c:v>255.0</c:v>
                </c:pt>
                <c:pt idx="5">
                  <c:v>240.0</c:v>
                </c:pt>
                <c:pt idx="6">
                  <c:v>228.0</c:v>
                </c:pt>
                <c:pt idx="7">
                  <c:v>39.0</c:v>
                </c:pt>
                <c:pt idx="8">
                  <c:v>6.0</c:v>
                </c:pt>
                <c:pt idx="9">
                  <c:v>9.0</c:v>
                </c:pt>
                <c:pt idx="10">
                  <c:v>36.0</c:v>
                </c:pt>
                <c:pt idx="11">
                  <c:v>198.0</c:v>
                </c:pt>
                <c:pt idx="12">
                  <c:v>93.0</c:v>
                </c:pt>
                <c:pt idx="13">
                  <c:v>69.0</c:v>
                </c:pt>
                <c:pt idx="14">
                  <c:v>132.0</c:v>
                </c:pt>
                <c:pt idx="15">
                  <c:v>90.0</c:v>
                </c:pt>
                <c:pt idx="16">
                  <c:v>144.0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'TAMAÑO_MERCADO Horizontal'!$A$21</c:f>
              <c:strCache>
                <c:ptCount val="1"/>
                <c:pt idx="0">
                  <c:v>M</c:v>
                </c:pt>
              </c:strCache>
            </c:strRef>
          </c:tx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multiLvlStrRef>
              <c:f>'TAMAÑO_MERCADO Horizontal'!$B$11:$R$12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'TAMAÑO_MERCADO Horizontal'!$B$21:$R$21</c:f>
              <c:numCache>
                <c:formatCode>General</c:formatCode>
                <c:ptCount val="17"/>
                <c:pt idx="0">
                  <c:v>45.0</c:v>
                </c:pt>
                <c:pt idx="1">
                  <c:v>39.0</c:v>
                </c:pt>
                <c:pt idx="2">
                  <c:v>33.0</c:v>
                </c:pt>
                <c:pt idx="3">
                  <c:v>33.0</c:v>
                </c:pt>
                <c:pt idx="4">
                  <c:v>51.0</c:v>
                </c:pt>
                <c:pt idx="5">
                  <c:v>51.0</c:v>
                </c:pt>
                <c:pt idx="6">
                  <c:v>48.0</c:v>
                </c:pt>
                <c:pt idx="7">
                  <c:v>48.0</c:v>
                </c:pt>
                <c:pt idx="8">
                  <c:v>45.0</c:v>
                </c:pt>
                <c:pt idx="9">
                  <c:v>42.0</c:v>
                </c:pt>
                <c:pt idx="10">
                  <c:v>57.0</c:v>
                </c:pt>
                <c:pt idx="11">
                  <c:v>54.0</c:v>
                </c:pt>
                <c:pt idx="12">
                  <c:v>30.0</c:v>
                </c:pt>
                <c:pt idx="13">
                  <c:v>30.0</c:v>
                </c:pt>
                <c:pt idx="14">
                  <c:v>24.0</c:v>
                </c:pt>
                <c:pt idx="15">
                  <c:v>15.0</c:v>
                </c:pt>
                <c:pt idx="16">
                  <c:v>36.0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'TAMAÑO_MERCADO Horizontal'!$A$22</c:f>
              <c:strCache>
                <c:ptCount val="1"/>
                <c:pt idx="0">
                  <c:v>R y R+</c:v>
                </c:pt>
              </c:strCache>
            </c:strRef>
          </c:tx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'TAMAÑO_MERCADO Horizontal'!$B$11:$R$12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'TAMAÑO_MERCADO Horizontal'!$B$22:$R$22</c:f>
              <c:numCache>
                <c:formatCode>General</c:formatCode>
                <c:ptCount val="17"/>
                <c:pt idx="0">
                  <c:v>27.0</c:v>
                </c:pt>
                <c:pt idx="1">
                  <c:v>15.0</c:v>
                </c:pt>
                <c:pt idx="2">
                  <c:v>12.0</c:v>
                </c:pt>
                <c:pt idx="3">
                  <c:v>9.0</c:v>
                </c:pt>
                <c:pt idx="4">
                  <c:v>9.0</c:v>
                </c:pt>
                <c:pt idx="5">
                  <c:v>9.0</c:v>
                </c:pt>
                <c:pt idx="6">
                  <c:v>12.0</c:v>
                </c:pt>
                <c:pt idx="7">
                  <c:v>27.0</c:v>
                </c:pt>
                <c:pt idx="8">
                  <c:v>30.0</c:v>
                </c:pt>
                <c:pt idx="9">
                  <c:v>30.0</c:v>
                </c:pt>
                <c:pt idx="10">
                  <c:v>27.0</c:v>
                </c:pt>
                <c:pt idx="11">
                  <c:v>48.0</c:v>
                </c:pt>
                <c:pt idx="12">
                  <c:v>42.0</c:v>
                </c:pt>
                <c:pt idx="13">
                  <c:v>45.0</c:v>
                </c:pt>
                <c:pt idx="14">
                  <c:v>48.0</c:v>
                </c:pt>
                <c:pt idx="15">
                  <c:v>33.0</c:v>
                </c:pt>
                <c:pt idx="16">
                  <c:v>33.0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255000"/>
        <c:axId val="2138249304"/>
      </c:lineChart>
      <c:catAx>
        <c:axId val="2138255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249304"/>
        <c:crosses val="autoZero"/>
        <c:auto val="1"/>
        <c:lblAlgn val="ctr"/>
        <c:lblOffset val="100"/>
        <c:noMultiLvlLbl val="0"/>
      </c:catAx>
      <c:valAx>
        <c:axId val="2138249304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255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'TAMAÑO_MERCADO Horizontal (2)'!$A$29</c:f>
              <c:strCache>
                <c:ptCount val="1"/>
                <c:pt idx="0">
                  <c:v>Total general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'TAMAÑO_MERCADO Horizontal (2)'!$B$23:$F$23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'TAMAÑO_MERCADO Horizontal (2)'!$B$29:$F$29</c:f>
              <c:numCache>
                <c:formatCode>#,##0</c:formatCode>
                <c:ptCount val="5"/>
                <c:pt idx="0">
                  <c:v>1308.0</c:v>
                </c:pt>
                <c:pt idx="1">
                  <c:v>1605.0</c:v>
                </c:pt>
                <c:pt idx="2">
                  <c:v>1248.0</c:v>
                </c:pt>
                <c:pt idx="3">
                  <c:v>804.0</c:v>
                </c:pt>
                <c:pt idx="4">
                  <c:v>972.0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'TAMAÑO_MERCADO Horizontal (2)'!$A$30</c:f>
              <c:strCache>
                <c:ptCount val="1"/>
                <c:pt idx="0">
                  <c:v>S</c:v>
                </c:pt>
              </c:strCache>
            </c:strRef>
          </c:tx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'TAMAÑO_MERCADO Horizontal (2)'!$B$23:$F$23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'TAMAÑO_MERCADO Horizontal (2)'!$B$30:$F$30</c:f>
              <c:numCache>
                <c:formatCode>General</c:formatCode>
                <c:ptCount val="5"/>
                <c:pt idx="0">
                  <c:v>576.0</c:v>
                </c:pt>
                <c:pt idx="1">
                  <c:v>588.0</c:v>
                </c:pt>
                <c:pt idx="2">
                  <c:v>666.0</c:v>
                </c:pt>
                <c:pt idx="3">
                  <c:v>153.0</c:v>
                </c:pt>
                <c:pt idx="4">
                  <c:v>120.0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'TAMAÑO_MERCADO Horizontal (2)'!$A$31</c:f>
              <c:strCache>
                <c:ptCount val="1"/>
                <c:pt idx="0">
                  <c:v>E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'TAMAÑO_MERCADO Horizontal (2)'!$B$23:$F$23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'TAMAÑO_MERCADO Horizontal (2)'!$B$31:$F$31</c:f>
              <c:numCache>
                <c:formatCode>General</c:formatCode>
                <c:ptCount val="5"/>
                <c:pt idx="0">
                  <c:v>519.0</c:v>
                </c:pt>
                <c:pt idx="1">
                  <c:v>762.0</c:v>
                </c:pt>
                <c:pt idx="2">
                  <c:v>249.0</c:v>
                </c:pt>
                <c:pt idx="3">
                  <c:v>384.0</c:v>
                </c:pt>
                <c:pt idx="4">
                  <c:v>576.0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'TAMAÑO_MERCADO Horizontal (2)'!$A$32</c:f>
              <c:strCache>
                <c:ptCount val="1"/>
                <c:pt idx="0">
                  <c:v>M</c:v>
                </c:pt>
              </c:strCache>
            </c:strRef>
          </c:tx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strRef>
              <c:f>'TAMAÑO_MERCADO Horizontal (2)'!$B$23:$F$23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'TAMAÑO_MERCADO Horizontal (2)'!$B$32:$F$32</c:f>
              <c:numCache>
                <c:formatCode>General</c:formatCode>
                <c:ptCount val="5"/>
                <c:pt idx="0">
                  <c:v>150.0</c:v>
                </c:pt>
                <c:pt idx="1">
                  <c:v>198.0</c:v>
                </c:pt>
                <c:pt idx="2">
                  <c:v>198.0</c:v>
                </c:pt>
                <c:pt idx="3">
                  <c:v>99.0</c:v>
                </c:pt>
                <c:pt idx="4">
                  <c:v>144.0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'TAMAÑO_MERCADO Horizontal (2)'!$A$33</c:f>
              <c:strCache>
                <c:ptCount val="1"/>
                <c:pt idx="0">
                  <c:v>R y R+</c:v>
                </c:pt>
              </c:strCache>
            </c:strRef>
          </c:tx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'TAMAÑO_MERCADO Horizontal (2)'!$B$23:$F$23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'TAMAÑO_MERCADO Horizontal (2)'!$B$33:$F$33</c:f>
              <c:numCache>
                <c:formatCode>General</c:formatCode>
                <c:ptCount val="5"/>
                <c:pt idx="0">
                  <c:v>63.0</c:v>
                </c:pt>
                <c:pt idx="1">
                  <c:v>57.0</c:v>
                </c:pt>
                <c:pt idx="2">
                  <c:v>135.0</c:v>
                </c:pt>
                <c:pt idx="3">
                  <c:v>168.0</c:v>
                </c:pt>
                <c:pt idx="4">
                  <c:v>132.0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180280"/>
        <c:axId val="2138175016"/>
      </c:lineChart>
      <c:catAx>
        <c:axId val="21381802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175016"/>
        <c:crosses val="autoZero"/>
        <c:auto val="1"/>
        <c:lblAlgn val="ctr"/>
        <c:lblOffset val="100"/>
        <c:noMultiLvlLbl val="0"/>
      </c:catAx>
      <c:valAx>
        <c:axId val="2138175016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180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'Absorcion promedio Horizontal'!$A$19</c:f>
              <c:strCache>
                <c:ptCount val="1"/>
                <c:pt idx="0">
                  <c:v>Total general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txPr>
              <a:bodyPr/>
              <a:lstStyle/>
              <a:p>
                <a:pPr>
                  <a:defRPr sz="2400">
                    <a:latin typeface="Stajn Pro Light"/>
                    <a:cs typeface="Stajn Pro Light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Horizontal'!$B$12:$R$13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Horizontal'!$B$19:$R$19</c:f>
              <c:numCache>
                <c:formatCode>General</c:formatCode>
                <c:ptCount val="17"/>
                <c:pt idx="0">
                  <c:v>5.2</c:v>
                </c:pt>
                <c:pt idx="1">
                  <c:v>4.7</c:v>
                </c:pt>
                <c:pt idx="2">
                  <c:v>5.7</c:v>
                </c:pt>
                <c:pt idx="3">
                  <c:v>8.0</c:v>
                </c:pt>
                <c:pt idx="4">
                  <c:v>9.1</c:v>
                </c:pt>
                <c:pt idx="5">
                  <c:v>8.1</c:v>
                </c:pt>
                <c:pt idx="6">
                  <c:v>7.4</c:v>
                </c:pt>
                <c:pt idx="7">
                  <c:v>5.8</c:v>
                </c:pt>
                <c:pt idx="8">
                  <c:v>5.4</c:v>
                </c:pt>
                <c:pt idx="9">
                  <c:v>5.3</c:v>
                </c:pt>
                <c:pt idx="10">
                  <c:v>5.7</c:v>
                </c:pt>
                <c:pt idx="11">
                  <c:v>6.3</c:v>
                </c:pt>
                <c:pt idx="12">
                  <c:v>4.0</c:v>
                </c:pt>
                <c:pt idx="13">
                  <c:v>3.2</c:v>
                </c:pt>
                <c:pt idx="14">
                  <c:v>4.5</c:v>
                </c:pt>
                <c:pt idx="15">
                  <c:v>3.8</c:v>
                </c:pt>
                <c:pt idx="16">
                  <c:v>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'Absorcion promedio Horizontal'!$A$20</c:f>
              <c:strCache>
                <c:ptCount val="1"/>
                <c:pt idx="0">
                  <c:v>Social</c:v>
                </c:pt>
              </c:strCache>
            </c:strRef>
          </c:tx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Horizontal'!$B$12:$R$13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Horizontal'!$B$20:$R$20</c:f>
              <c:numCache>
                <c:formatCode>General</c:formatCode>
                <c:ptCount val="17"/>
                <c:pt idx="0">
                  <c:v>13.9</c:v>
                </c:pt>
                <c:pt idx="1">
                  <c:v>14.0</c:v>
                </c:pt>
                <c:pt idx="2">
                  <c:v>13.0</c:v>
                </c:pt>
                <c:pt idx="3">
                  <c:v>10.6</c:v>
                </c:pt>
                <c:pt idx="4">
                  <c:v>12.0</c:v>
                </c:pt>
                <c:pt idx="5">
                  <c:v>11.2</c:v>
                </c:pt>
                <c:pt idx="6">
                  <c:v>12.0</c:v>
                </c:pt>
                <c:pt idx="7">
                  <c:v>22.2</c:v>
                </c:pt>
                <c:pt idx="8">
                  <c:v>17.8</c:v>
                </c:pt>
                <c:pt idx="9">
                  <c:v>17.2</c:v>
                </c:pt>
                <c:pt idx="10">
                  <c:v>17.1</c:v>
                </c:pt>
                <c:pt idx="11">
                  <c:v>4.7</c:v>
                </c:pt>
                <c:pt idx="12">
                  <c:v>4.5</c:v>
                </c:pt>
                <c:pt idx="13">
                  <c:v>4.3</c:v>
                </c:pt>
                <c:pt idx="14">
                  <c:v>4.1</c:v>
                </c:pt>
                <c:pt idx="15">
                  <c:v>4.0</c:v>
                </c:pt>
                <c:pt idx="16">
                  <c:v>4.8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'Absorcion promedio Horizontal'!$A$21</c:f>
              <c:strCache>
                <c:ptCount val="1"/>
                <c:pt idx="0">
                  <c:v>Económica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multiLvlStrRef>
              <c:f>'Absorcion promedio Horizontal'!$B$12:$R$13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Horizontal'!$B$21:$R$21</c:f>
              <c:numCache>
                <c:formatCode>General</c:formatCode>
                <c:ptCount val="17"/>
                <c:pt idx="0">
                  <c:v>11.3</c:v>
                </c:pt>
                <c:pt idx="1">
                  <c:v>7.5</c:v>
                </c:pt>
                <c:pt idx="2">
                  <c:v>8.4</c:v>
                </c:pt>
                <c:pt idx="3">
                  <c:v>24.3</c:v>
                </c:pt>
                <c:pt idx="4">
                  <c:v>42.7</c:v>
                </c:pt>
                <c:pt idx="5">
                  <c:v>39.9</c:v>
                </c:pt>
                <c:pt idx="6">
                  <c:v>37.9</c:v>
                </c:pt>
                <c:pt idx="7">
                  <c:v>6.4</c:v>
                </c:pt>
                <c:pt idx="8">
                  <c:v>1.8</c:v>
                </c:pt>
                <c:pt idx="9">
                  <c:v>2.6</c:v>
                </c:pt>
                <c:pt idx="10">
                  <c:v>12.3</c:v>
                </c:pt>
                <c:pt idx="11">
                  <c:v>32.8</c:v>
                </c:pt>
                <c:pt idx="12">
                  <c:v>15.4</c:v>
                </c:pt>
                <c:pt idx="13">
                  <c:v>11.4</c:v>
                </c:pt>
                <c:pt idx="14">
                  <c:v>22.2</c:v>
                </c:pt>
                <c:pt idx="15">
                  <c:v>29.5</c:v>
                </c:pt>
                <c:pt idx="16">
                  <c:v>48.3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'Absorcion promedio Horizontal'!$A$22</c:f>
              <c:strCache>
                <c:ptCount val="1"/>
                <c:pt idx="0">
                  <c:v>Media</c:v>
                </c:pt>
              </c:strCache>
            </c:strRef>
          </c:tx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'Absorcion promedio Horizontal'!$B$12:$R$13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Horizontal'!$B$22:$R$22</c:f>
              <c:numCache>
                <c:formatCode>General</c:formatCode>
                <c:ptCount val="17"/>
                <c:pt idx="0">
                  <c:v>2.5</c:v>
                </c:pt>
                <c:pt idx="1">
                  <c:v>2.6</c:v>
                </c:pt>
                <c:pt idx="2">
                  <c:v>3.6</c:v>
                </c:pt>
                <c:pt idx="3">
                  <c:v>3.5</c:v>
                </c:pt>
                <c:pt idx="4">
                  <c:v>5.8</c:v>
                </c:pt>
                <c:pt idx="5">
                  <c:v>4.2</c:v>
                </c:pt>
                <c:pt idx="6">
                  <c:v>4.1</c:v>
                </c:pt>
                <c:pt idx="7">
                  <c:v>3.9</c:v>
                </c:pt>
                <c:pt idx="8">
                  <c:v>3.7</c:v>
                </c:pt>
                <c:pt idx="9">
                  <c:v>3.6</c:v>
                </c:pt>
                <c:pt idx="10">
                  <c:v>3.8</c:v>
                </c:pt>
                <c:pt idx="11">
                  <c:v>4.5</c:v>
                </c:pt>
                <c:pt idx="12">
                  <c:v>3.3</c:v>
                </c:pt>
                <c:pt idx="13">
                  <c:v>2.4</c:v>
                </c:pt>
                <c:pt idx="14">
                  <c:v>2.8</c:v>
                </c:pt>
                <c:pt idx="15">
                  <c:v>2.5</c:v>
                </c:pt>
                <c:pt idx="1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'Absorcion promedio Horizontal'!$A$23</c:f>
              <c:strCache>
                <c:ptCount val="1"/>
                <c:pt idx="0">
                  <c:v>R y R+</c:v>
                </c:pt>
              </c:strCache>
            </c:strRef>
          </c:tx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multiLvlStrRef>
              <c:f>'Absorcion promedio Horizontal'!$B$12:$R$13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'Absorcion promedio Horizontal'!$B$23:$R$23</c:f>
              <c:numCache>
                <c:formatCode>General</c:formatCode>
                <c:ptCount val="17"/>
                <c:pt idx="0">
                  <c:v>2.1</c:v>
                </c:pt>
                <c:pt idx="1">
                  <c:v>1.6</c:v>
                </c:pt>
                <c:pt idx="2">
                  <c:v>1.5</c:v>
                </c:pt>
                <c:pt idx="3">
                  <c:v>1.0</c:v>
                </c:pt>
                <c:pt idx="4">
                  <c:v>1.2</c:v>
                </c:pt>
                <c:pt idx="5">
                  <c:v>1.4</c:v>
                </c:pt>
                <c:pt idx="6">
                  <c:v>1.2</c:v>
                </c:pt>
                <c:pt idx="7">
                  <c:v>2.1</c:v>
                </c:pt>
                <c:pt idx="8">
                  <c:v>2.4</c:v>
                </c:pt>
                <c:pt idx="9">
                  <c:v>2.2</c:v>
                </c:pt>
                <c:pt idx="10">
                  <c:v>2.0</c:v>
                </c:pt>
                <c:pt idx="11">
                  <c:v>3.8</c:v>
                </c:pt>
                <c:pt idx="12">
                  <c:v>3.4</c:v>
                </c:pt>
                <c:pt idx="13">
                  <c:v>3.5</c:v>
                </c:pt>
                <c:pt idx="14">
                  <c:v>3.6</c:v>
                </c:pt>
                <c:pt idx="15">
                  <c:v>3.0</c:v>
                </c:pt>
                <c:pt idx="16">
                  <c:v>2.4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098952"/>
        <c:axId val="2138093240"/>
      </c:lineChart>
      <c:catAx>
        <c:axId val="2138098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093240"/>
        <c:crosses val="autoZero"/>
        <c:auto val="1"/>
        <c:lblAlgn val="ctr"/>
        <c:lblOffset val="100"/>
        <c:noMultiLvlLbl val="0"/>
      </c:catAx>
      <c:valAx>
        <c:axId val="213809324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098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Casas</c:v>
                </c:pt>
              </c:strCache>
            </c:strRef>
          </c:tx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txPr>
              <a:bodyPr/>
              <a:lstStyle/>
              <a:p>
                <a:pPr>
                  <a:defRPr sz="2800">
                    <a:latin typeface="Stajn Pro Light"/>
                    <a:cs typeface="Stajn Pro Light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strRef>
              <c:f>Hoja2!$B$5:$F$5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Hoja2!$B$6:$F$6</c:f>
              <c:numCache>
                <c:formatCode>#,##0</c:formatCode>
                <c:ptCount val="5"/>
                <c:pt idx="0">
                  <c:v>1308.0</c:v>
                </c:pt>
                <c:pt idx="1">
                  <c:v>1605.0</c:v>
                </c:pt>
                <c:pt idx="2">
                  <c:v>1248.0</c:v>
                </c:pt>
                <c:pt idx="3">
                  <c:v>804.0</c:v>
                </c:pt>
                <c:pt idx="4">
                  <c:v>972.0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Condos</c:v>
                </c:pt>
              </c:strCache>
            </c:strRef>
          </c:tx>
          <c:spPr>
            <a:ln w="76200">
              <a:solidFill>
                <a:srgbClr val="FFCC66"/>
              </a:solidFill>
            </a:ln>
            <a:effectLst/>
          </c:spPr>
          <c:marker>
            <c:symbol val="x"/>
            <c:size val="15"/>
            <c:spPr>
              <a:solidFill>
                <a:srgbClr val="FF6600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txPr>
              <a:bodyPr/>
              <a:lstStyle/>
              <a:p>
                <a:pPr>
                  <a:defRPr sz="2800">
                    <a:latin typeface="Stajn Pro Light"/>
                    <a:cs typeface="Stajn Pro Light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strRef>
              <c:f>Hoja2!$B$5:$F$5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Hoja2!$B$7:$F$7</c:f>
              <c:numCache>
                <c:formatCode>General</c:formatCode>
                <c:ptCount val="5"/>
                <c:pt idx="0">
                  <c:v>222.0</c:v>
                </c:pt>
                <c:pt idx="1">
                  <c:v>270.0</c:v>
                </c:pt>
                <c:pt idx="2">
                  <c:v>450.0</c:v>
                </c:pt>
                <c:pt idx="3">
                  <c:v>483.0</c:v>
                </c:pt>
                <c:pt idx="4">
                  <c:v>720.0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Lotes</c:v>
                </c:pt>
              </c:strCache>
            </c:strRef>
          </c:tx>
          <c:spPr>
            <a:ln w="76200">
              <a:solidFill>
                <a:srgbClr val="C3D69B"/>
              </a:solidFill>
            </a:ln>
            <a:effectLst/>
          </c:spPr>
          <c:marker>
            <c:symbol val="square"/>
            <c:size val="15"/>
            <c:spPr>
              <a:solidFill>
                <a:srgbClr val="77933C"/>
              </a:solidFill>
              <a:ln w="76200">
                <a:solidFill>
                  <a:srgbClr val="C3D69B"/>
                </a:solidFill>
              </a:ln>
              <a:effectLst/>
            </c:spPr>
          </c:marker>
          <c:dLbls>
            <c:txPr>
              <a:bodyPr/>
              <a:lstStyle/>
              <a:p>
                <a:pPr>
                  <a:defRPr sz="2800">
                    <a:latin typeface="Stajn Pro Light"/>
                    <a:cs typeface="Stajn Pro Light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Hoja2!$B$5:$F$5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Hoja2!$B$8:$F$8</c:f>
              <c:numCache>
                <c:formatCode>General</c:formatCode>
                <c:ptCount val="5"/>
                <c:pt idx="4" formatCode="#,##0">
                  <c:v>1567.2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2145987144"/>
        <c:axId val="-2145983672"/>
      </c:lineChart>
      <c:catAx>
        <c:axId val="-21459871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2800">
                <a:latin typeface="Stajn Pro Light"/>
                <a:cs typeface="Stajn Pro Light"/>
              </a:defRPr>
            </a:pPr>
            <a:endParaRPr lang="en-US"/>
          </a:p>
        </c:txPr>
        <c:crossAx val="-2145983672"/>
        <c:crosses val="autoZero"/>
        <c:auto val="1"/>
        <c:lblAlgn val="ctr"/>
        <c:lblOffset val="100"/>
        <c:noMultiLvlLbl val="0"/>
      </c:catAx>
      <c:valAx>
        <c:axId val="-2145983672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-2145987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139700</xdr:colOff>
      <xdr:row>1</xdr:row>
      <xdr:rowOff>12700</xdr:rowOff>
    </xdr:from>
    <xdr:to>
      <xdr:col>25</xdr:col>
      <xdr:colOff>622300</xdr:colOff>
      <xdr:row>11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12700"/>
          <a:ext cx="6337300" cy="1943100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25</xdr:row>
      <xdr:rowOff>165100</xdr:rowOff>
    </xdr:from>
    <xdr:to>
      <xdr:col>14</xdr:col>
      <xdr:colOff>494148</xdr:colOff>
      <xdr:row>52</xdr:row>
      <xdr:rowOff>44450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139700</xdr:colOff>
      <xdr:row>0</xdr:row>
      <xdr:rowOff>12700</xdr:rowOff>
    </xdr:from>
    <xdr:to>
      <xdr:col>25</xdr:col>
      <xdr:colOff>622300</xdr:colOff>
      <xdr:row>10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12700"/>
          <a:ext cx="6337300" cy="1943100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35</xdr:row>
      <xdr:rowOff>139700</xdr:rowOff>
    </xdr:from>
    <xdr:to>
      <xdr:col>13</xdr:col>
      <xdr:colOff>773548</xdr:colOff>
      <xdr:row>62</xdr:row>
      <xdr:rowOff>19050</xdr:rowOff>
    </xdr:to>
    <xdr:graphicFrame macro="">
      <xdr:nvGraphicFramePr>
        <xdr:cNvPr id="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304800</xdr:colOff>
      <xdr:row>0</xdr:row>
      <xdr:rowOff>165100</xdr:rowOff>
    </xdr:from>
    <xdr:to>
      <xdr:col>25</xdr:col>
      <xdr:colOff>698500</xdr:colOff>
      <xdr:row>10</xdr:row>
      <xdr:rowOff>12700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4000" y="165100"/>
          <a:ext cx="6337300" cy="1943100"/>
        </a:xfrm>
        <a:prstGeom prst="rect">
          <a:avLst/>
        </a:prstGeom>
      </xdr:spPr>
    </xdr:pic>
    <xdr:clientData/>
  </xdr:twoCellAnchor>
  <xdr:twoCellAnchor>
    <xdr:from>
      <xdr:col>1</xdr:col>
      <xdr:colOff>482600</xdr:colOff>
      <xdr:row>29</xdr:row>
      <xdr:rowOff>177800</xdr:rowOff>
    </xdr:from>
    <xdr:to>
      <xdr:col>14</xdr:col>
      <xdr:colOff>36948</xdr:colOff>
      <xdr:row>56</xdr:row>
      <xdr:rowOff>57150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15</xdr:col>
      <xdr:colOff>544948</xdr:colOff>
      <xdr:row>58</xdr:row>
      <xdr:rowOff>69850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34</xdr:row>
      <xdr:rowOff>38100</xdr:rowOff>
    </xdr:from>
    <xdr:to>
      <xdr:col>15</xdr:col>
      <xdr:colOff>202048</xdr:colOff>
      <xdr:row>60</xdr:row>
      <xdr:rowOff>107950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27</xdr:row>
      <xdr:rowOff>38100</xdr:rowOff>
    </xdr:from>
    <xdr:to>
      <xdr:col>15</xdr:col>
      <xdr:colOff>290948</xdr:colOff>
      <xdr:row>53</xdr:row>
      <xdr:rowOff>107950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12</xdr:row>
      <xdr:rowOff>101600</xdr:rowOff>
    </xdr:from>
    <xdr:to>
      <xdr:col>15</xdr:col>
      <xdr:colOff>671948</xdr:colOff>
      <xdr:row>37</xdr:row>
      <xdr:rowOff>115887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>
      <selection activeCell="A56" sqref="A56:R62"/>
    </sheetView>
  </sheetViews>
  <sheetFormatPr baseColWidth="10" defaultRowHeight="15" x14ac:dyDescent="0"/>
  <cols>
    <col min="1" max="1" width="17.6640625" style="5" customWidth="1"/>
    <col min="2" max="18" width="10.83203125" style="5"/>
    <col min="19" max="19" width="11.83203125" style="5" bestFit="1" customWidth="1"/>
    <col min="20" max="16384" width="10.83203125" style="5"/>
  </cols>
  <sheetData>
    <row r="1" spans="1:20" ht="30">
      <c r="A1" s="14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4"/>
    </row>
    <row r="2" spans="1:20">
      <c r="A2" s="2" t="s">
        <v>13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10</v>
      </c>
      <c r="R2" s="3" t="s">
        <v>11</v>
      </c>
      <c r="S2" s="4"/>
    </row>
    <row r="3" spans="1:20">
      <c r="A3" s="2" t="s">
        <v>14</v>
      </c>
      <c r="B3" s="3">
        <v>6</v>
      </c>
      <c r="C3" s="3">
        <v>5</v>
      </c>
      <c r="D3" s="3">
        <v>5</v>
      </c>
      <c r="E3" s="3">
        <v>4</v>
      </c>
      <c r="F3" s="3">
        <v>0</v>
      </c>
      <c r="G3" s="3">
        <v>10</v>
      </c>
      <c r="H3" s="3">
        <v>7</v>
      </c>
      <c r="I3" s="3">
        <v>5</v>
      </c>
      <c r="J3" s="3">
        <v>26</v>
      </c>
      <c r="K3" s="3">
        <v>21</v>
      </c>
      <c r="L3" s="3">
        <v>18</v>
      </c>
      <c r="M3" s="3">
        <v>15</v>
      </c>
      <c r="N3" s="3">
        <v>13</v>
      </c>
      <c r="O3" s="3">
        <v>12</v>
      </c>
      <c r="P3" s="3">
        <v>11</v>
      </c>
      <c r="Q3" s="3">
        <v>10</v>
      </c>
      <c r="R3" s="3">
        <v>9</v>
      </c>
      <c r="S3" s="4"/>
    </row>
    <row r="4" spans="1:20">
      <c r="A4" s="2" t="s">
        <v>15</v>
      </c>
      <c r="B4" s="3">
        <v>3</v>
      </c>
      <c r="C4" s="3">
        <v>3</v>
      </c>
      <c r="D4" s="3">
        <v>2</v>
      </c>
      <c r="E4" s="3">
        <v>2</v>
      </c>
      <c r="F4" s="3">
        <v>4</v>
      </c>
      <c r="G4" s="3">
        <v>0</v>
      </c>
      <c r="H4" s="3">
        <v>0</v>
      </c>
      <c r="I4" s="3">
        <v>0</v>
      </c>
      <c r="J4" s="3">
        <v>0</v>
      </c>
      <c r="K4" s="3">
        <v>2</v>
      </c>
      <c r="L4" s="3">
        <v>3</v>
      </c>
      <c r="M4" s="3">
        <v>3</v>
      </c>
      <c r="N4" s="3">
        <v>3</v>
      </c>
      <c r="O4" s="3">
        <v>3</v>
      </c>
      <c r="P4" s="3">
        <v>2</v>
      </c>
      <c r="Q4" s="3">
        <v>2</v>
      </c>
      <c r="R4" s="3">
        <v>2</v>
      </c>
      <c r="S4" s="4"/>
    </row>
    <row r="5" spans="1:20">
      <c r="A5" s="2" t="s">
        <v>16</v>
      </c>
      <c r="B5" s="3">
        <v>2</v>
      </c>
      <c r="C5" s="3">
        <v>1</v>
      </c>
      <c r="D5" s="3">
        <v>0</v>
      </c>
      <c r="E5" s="3">
        <v>0</v>
      </c>
      <c r="F5" s="3">
        <v>2</v>
      </c>
      <c r="G5" s="3">
        <v>1</v>
      </c>
      <c r="H5" s="3">
        <v>2</v>
      </c>
      <c r="I5" s="3">
        <v>3</v>
      </c>
      <c r="J5" s="3">
        <v>2</v>
      </c>
      <c r="K5" s="3">
        <v>2</v>
      </c>
      <c r="L5" s="3">
        <v>7</v>
      </c>
      <c r="M5" s="3">
        <v>8</v>
      </c>
      <c r="N5" s="3">
        <v>9</v>
      </c>
      <c r="O5" s="3">
        <v>7</v>
      </c>
      <c r="P5" s="3">
        <v>5</v>
      </c>
      <c r="Q5" s="3">
        <v>2</v>
      </c>
      <c r="R5" s="3">
        <v>4</v>
      </c>
      <c r="S5" s="4"/>
    </row>
    <row r="6" spans="1:20">
      <c r="A6" s="2" t="s">
        <v>17</v>
      </c>
      <c r="B6" s="3">
        <v>4</v>
      </c>
      <c r="C6" s="3">
        <v>2</v>
      </c>
      <c r="D6" s="3">
        <v>3</v>
      </c>
      <c r="E6" s="3">
        <v>3</v>
      </c>
      <c r="F6" s="3">
        <v>7</v>
      </c>
      <c r="G6" s="3">
        <v>7</v>
      </c>
      <c r="H6" s="3">
        <v>6</v>
      </c>
      <c r="I6" s="3">
        <v>4</v>
      </c>
      <c r="J6" s="3">
        <v>4</v>
      </c>
      <c r="K6" s="3">
        <v>4</v>
      </c>
      <c r="L6" s="3">
        <v>3</v>
      </c>
      <c r="M6" s="3">
        <v>8</v>
      </c>
      <c r="N6" s="3">
        <v>16</v>
      </c>
      <c r="O6" s="3">
        <v>19</v>
      </c>
      <c r="P6" s="3">
        <v>17</v>
      </c>
      <c r="Q6" s="3">
        <v>15</v>
      </c>
      <c r="R6" s="3">
        <v>31</v>
      </c>
      <c r="S6" s="4"/>
    </row>
    <row r="7" spans="1:20">
      <c r="A7" s="2" t="s">
        <v>18</v>
      </c>
      <c r="B7" s="3">
        <v>8</v>
      </c>
      <c r="C7" s="3">
        <v>8</v>
      </c>
      <c r="D7" s="3">
        <v>7</v>
      </c>
      <c r="E7" s="3">
        <v>6</v>
      </c>
      <c r="F7" s="3">
        <v>9</v>
      </c>
      <c r="G7" s="3">
        <v>9</v>
      </c>
      <c r="H7" s="3">
        <v>8</v>
      </c>
      <c r="I7" s="3">
        <v>6</v>
      </c>
      <c r="J7" s="3">
        <v>6</v>
      </c>
      <c r="K7" s="3">
        <v>6</v>
      </c>
      <c r="L7" s="3">
        <v>6</v>
      </c>
      <c r="M7" s="3">
        <v>6</v>
      </c>
      <c r="N7" s="3">
        <v>5</v>
      </c>
      <c r="O7" s="3">
        <v>3</v>
      </c>
      <c r="P7" s="3">
        <v>3</v>
      </c>
      <c r="Q7" s="3">
        <v>4</v>
      </c>
      <c r="R7" s="3">
        <v>14</v>
      </c>
      <c r="S7" s="4"/>
    </row>
    <row r="8" spans="1:20">
      <c r="A8" s="2" t="s">
        <v>19</v>
      </c>
      <c r="B8" s="3">
        <v>24</v>
      </c>
      <c r="C8" s="3">
        <v>18</v>
      </c>
      <c r="D8" s="3">
        <v>17</v>
      </c>
      <c r="E8" s="3">
        <v>16</v>
      </c>
      <c r="F8" s="3">
        <v>22</v>
      </c>
      <c r="G8" s="3">
        <v>27</v>
      </c>
      <c r="H8" s="3">
        <v>24</v>
      </c>
      <c r="I8" s="3">
        <v>18</v>
      </c>
      <c r="J8" s="3">
        <v>38</v>
      </c>
      <c r="K8" s="3">
        <v>34</v>
      </c>
      <c r="L8" s="3">
        <v>36</v>
      </c>
      <c r="M8" s="3">
        <v>41</v>
      </c>
      <c r="N8" s="3">
        <v>47</v>
      </c>
      <c r="O8" s="3">
        <v>45</v>
      </c>
      <c r="P8" s="3">
        <v>39</v>
      </c>
      <c r="Q8" s="3">
        <v>33</v>
      </c>
      <c r="R8" s="3">
        <v>60</v>
      </c>
      <c r="S8" s="4"/>
    </row>
    <row r="9" spans="1:20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20">
      <c r="A10" s="5" t="s">
        <v>12</v>
      </c>
    </row>
    <row r="11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0">
      <c r="A12" s="2"/>
      <c r="B12" s="20">
        <v>2014</v>
      </c>
      <c r="C12" s="21"/>
      <c r="D12" s="21"/>
      <c r="E12" s="22"/>
      <c r="F12" s="20">
        <v>2015</v>
      </c>
      <c r="G12" s="21"/>
      <c r="H12" s="21"/>
      <c r="I12" s="22"/>
      <c r="J12" s="20">
        <v>2016</v>
      </c>
      <c r="K12" s="21"/>
      <c r="L12" s="21"/>
      <c r="M12" s="22"/>
      <c r="N12" s="20">
        <v>2017</v>
      </c>
      <c r="O12" s="21"/>
      <c r="P12" s="21"/>
      <c r="Q12" s="22"/>
      <c r="R12" s="3">
        <v>2018</v>
      </c>
      <c r="S12" s="3" t="s">
        <v>32</v>
      </c>
      <c r="T12" s="10" t="s">
        <v>32</v>
      </c>
    </row>
    <row r="13" spans="1:20">
      <c r="A13" s="2" t="s">
        <v>26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27</v>
      </c>
      <c r="G13" s="3" t="s">
        <v>28</v>
      </c>
      <c r="H13" s="3" t="s">
        <v>29</v>
      </c>
      <c r="I13" s="3" t="s">
        <v>30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27</v>
      </c>
      <c r="O13" s="3" t="s">
        <v>28</v>
      </c>
      <c r="P13" s="3" t="s">
        <v>29</v>
      </c>
      <c r="Q13" s="3" t="s">
        <v>30</v>
      </c>
      <c r="R13" s="3" t="s">
        <v>27</v>
      </c>
      <c r="S13" s="2" t="s">
        <v>34</v>
      </c>
      <c r="T13" s="4"/>
    </row>
    <row r="14" spans="1:20">
      <c r="A14" s="2" t="s">
        <v>14</v>
      </c>
      <c r="B14" s="3">
        <f>B3*3</f>
        <v>18</v>
      </c>
      <c r="C14" s="3">
        <f t="shared" ref="C14:R18" si="0">C3*3</f>
        <v>15</v>
      </c>
      <c r="D14" s="3">
        <f t="shared" si="0"/>
        <v>15</v>
      </c>
      <c r="E14" s="3">
        <f t="shared" si="0"/>
        <v>12</v>
      </c>
      <c r="F14" s="3">
        <f t="shared" si="0"/>
        <v>0</v>
      </c>
      <c r="G14" s="3">
        <f t="shared" si="0"/>
        <v>30</v>
      </c>
      <c r="H14" s="3">
        <f t="shared" si="0"/>
        <v>21</v>
      </c>
      <c r="I14" s="3">
        <f t="shared" si="0"/>
        <v>15</v>
      </c>
      <c r="J14" s="3">
        <f t="shared" si="0"/>
        <v>78</v>
      </c>
      <c r="K14" s="3">
        <f t="shared" si="0"/>
        <v>63</v>
      </c>
      <c r="L14" s="3">
        <f t="shared" si="0"/>
        <v>54</v>
      </c>
      <c r="M14" s="3">
        <f t="shared" si="0"/>
        <v>45</v>
      </c>
      <c r="N14" s="3">
        <f t="shared" si="0"/>
        <v>39</v>
      </c>
      <c r="O14" s="3">
        <f t="shared" si="0"/>
        <v>36</v>
      </c>
      <c r="P14" s="3">
        <f t="shared" si="0"/>
        <v>33</v>
      </c>
      <c r="Q14" s="3">
        <f t="shared" si="0"/>
        <v>30</v>
      </c>
      <c r="R14" s="3">
        <f>R3*3</f>
        <v>27</v>
      </c>
      <c r="S14" s="11">
        <f t="shared" ref="S14:S19" si="1">SUM(B14:R14)/17</f>
        <v>31.235294117647058</v>
      </c>
      <c r="T14" s="4"/>
    </row>
    <row r="15" spans="1:20">
      <c r="A15" s="2" t="s">
        <v>15</v>
      </c>
      <c r="B15" s="3">
        <f t="shared" ref="B15:Q18" si="2">B4*3</f>
        <v>9</v>
      </c>
      <c r="C15" s="3">
        <f t="shared" si="2"/>
        <v>9</v>
      </c>
      <c r="D15" s="3">
        <f t="shared" si="2"/>
        <v>6</v>
      </c>
      <c r="E15" s="3">
        <f t="shared" si="2"/>
        <v>6</v>
      </c>
      <c r="F15" s="3">
        <f t="shared" si="2"/>
        <v>12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3">
        <f t="shared" si="2"/>
        <v>0</v>
      </c>
      <c r="K15" s="3">
        <f t="shared" si="2"/>
        <v>6</v>
      </c>
      <c r="L15" s="3">
        <f t="shared" si="2"/>
        <v>9</v>
      </c>
      <c r="M15" s="3">
        <f t="shared" si="2"/>
        <v>9</v>
      </c>
      <c r="N15" s="3">
        <f t="shared" si="2"/>
        <v>9</v>
      </c>
      <c r="O15" s="3">
        <f t="shared" si="2"/>
        <v>9</v>
      </c>
      <c r="P15" s="3">
        <f t="shared" si="2"/>
        <v>6</v>
      </c>
      <c r="Q15" s="3">
        <f t="shared" si="2"/>
        <v>6</v>
      </c>
      <c r="R15" s="3">
        <f t="shared" si="0"/>
        <v>6</v>
      </c>
      <c r="S15" s="11">
        <f t="shared" si="1"/>
        <v>6</v>
      </c>
      <c r="T15" s="4"/>
    </row>
    <row r="16" spans="1:20">
      <c r="A16" s="2" t="s">
        <v>16</v>
      </c>
      <c r="B16" s="3">
        <f t="shared" si="2"/>
        <v>6</v>
      </c>
      <c r="C16" s="3">
        <f t="shared" si="0"/>
        <v>3</v>
      </c>
      <c r="D16" s="3">
        <f t="shared" si="0"/>
        <v>0</v>
      </c>
      <c r="E16" s="3">
        <f t="shared" si="0"/>
        <v>0</v>
      </c>
      <c r="F16" s="3">
        <f t="shared" si="0"/>
        <v>6</v>
      </c>
      <c r="G16" s="3">
        <f t="shared" si="0"/>
        <v>3</v>
      </c>
      <c r="H16" s="3">
        <f t="shared" si="0"/>
        <v>6</v>
      </c>
      <c r="I16" s="3">
        <f t="shared" si="0"/>
        <v>9</v>
      </c>
      <c r="J16" s="3">
        <f t="shared" si="0"/>
        <v>6</v>
      </c>
      <c r="K16" s="3">
        <f t="shared" si="0"/>
        <v>6</v>
      </c>
      <c r="L16" s="3">
        <f t="shared" si="0"/>
        <v>21</v>
      </c>
      <c r="M16" s="3">
        <f t="shared" si="0"/>
        <v>24</v>
      </c>
      <c r="N16" s="3">
        <f t="shared" si="0"/>
        <v>27</v>
      </c>
      <c r="O16" s="3">
        <f t="shared" si="0"/>
        <v>21</v>
      </c>
      <c r="P16" s="3">
        <f t="shared" si="0"/>
        <v>15</v>
      </c>
      <c r="Q16" s="3">
        <f t="shared" si="0"/>
        <v>6</v>
      </c>
      <c r="R16" s="3">
        <f t="shared" si="0"/>
        <v>12</v>
      </c>
      <c r="S16" s="11">
        <f t="shared" si="1"/>
        <v>10.058823529411764</v>
      </c>
      <c r="T16" s="4"/>
    </row>
    <row r="17" spans="1:20">
      <c r="A17" s="2" t="s">
        <v>17</v>
      </c>
      <c r="B17" s="3">
        <f t="shared" si="2"/>
        <v>12</v>
      </c>
      <c r="C17" s="3">
        <f t="shared" si="0"/>
        <v>6</v>
      </c>
      <c r="D17" s="3">
        <f t="shared" si="0"/>
        <v>9</v>
      </c>
      <c r="E17" s="3">
        <f t="shared" si="0"/>
        <v>9</v>
      </c>
      <c r="F17" s="3">
        <f t="shared" si="0"/>
        <v>21</v>
      </c>
      <c r="G17" s="3">
        <f t="shared" si="0"/>
        <v>21</v>
      </c>
      <c r="H17" s="3">
        <f t="shared" si="0"/>
        <v>18</v>
      </c>
      <c r="I17" s="3">
        <f t="shared" si="0"/>
        <v>12</v>
      </c>
      <c r="J17" s="3">
        <f t="shared" si="0"/>
        <v>12</v>
      </c>
      <c r="K17" s="3">
        <f t="shared" si="0"/>
        <v>12</v>
      </c>
      <c r="L17" s="3">
        <f t="shared" si="0"/>
        <v>9</v>
      </c>
      <c r="M17" s="3">
        <f t="shared" si="0"/>
        <v>24</v>
      </c>
      <c r="N17" s="3">
        <f t="shared" si="0"/>
        <v>48</v>
      </c>
      <c r="O17" s="3">
        <f t="shared" si="0"/>
        <v>57</v>
      </c>
      <c r="P17" s="3">
        <f t="shared" si="0"/>
        <v>51</v>
      </c>
      <c r="Q17" s="3">
        <f t="shared" si="0"/>
        <v>45</v>
      </c>
      <c r="R17" s="3">
        <f t="shared" si="0"/>
        <v>93</v>
      </c>
      <c r="S17" s="11">
        <f t="shared" si="1"/>
        <v>27</v>
      </c>
      <c r="T17" s="4"/>
    </row>
    <row r="18" spans="1:20">
      <c r="A18" s="2" t="s">
        <v>18</v>
      </c>
      <c r="B18" s="3">
        <f t="shared" si="2"/>
        <v>24</v>
      </c>
      <c r="C18" s="3">
        <f t="shared" si="0"/>
        <v>24</v>
      </c>
      <c r="D18" s="3">
        <f t="shared" si="0"/>
        <v>21</v>
      </c>
      <c r="E18" s="3">
        <f t="shared" si="0"/>
        <v>18</v>
      </c>
      <c r="F18" s="3">
        <f t="shared" si="0"/>
        <v>27</v>
      </c>
      <c r="G18" s="3">
        <f t="shared" si="0"/>
        <v>27</v>
      </c>
      <c r="H18" s="3">
        <f t="shared" si="0"/>
        <v>24</v>
      </c>
      <c r="I18" s="3">
        <f t="shared" si="0"/>
        <v>18</v>
      </c>
      <c r="J18" s="3">
        <f t="shared" si="0"/>
        <v>18</v>
      </c>
      <c r="K18" s="3">
        <f t="shared" si="0"/>
        <v>18</v>
      </c>
      <c r="L18" s="3">
        <f t="shared" si="0"/>
        <v>18</v>
      </c>
      <c r="M18" s="3">
        <f t="shared" si="0"/>
        <v>18</v>
      </c>
      <c r="N18" s="3">
        <f t="shared" si="0"/>
        <v>15</v>
      </c>
      <c r="O18" s="3">
        <f t="shared" si="0"/>
        <v>9</v>
      </c>
      <c r="P18" s="3">
        <f t="shared" si="0"/>
        <v>9</v>
      </c>
      <c r="Q18" s="3">
        <f t="shared" si="0"/>
        <v>12</v>
      </c>
      <c r="R18" s="3">
        <f t="shared" si="0"/>
        <v>42</v>
      </c>
      <c r="S18" s="11">
        <f t="shared" si="1"/>
        <v>20.117647058823529</v>
      </c>
      <c r="T18" s="4"/>
    </row>
    <row r="19" spans="1:20">
      <c r="A19" s="2" t="s">
        <v>19</v>
      </c>
      <c r="B19" s="3">
        <f>SUM(B14:B18)</f>
        <v>69</v>
      </c>
      <c r="C19" s="3">
        <f t="shared" ref="C19:R19" si="3">SUM(C14:C18)</f>
        <v>57</v>
      </c>
      <c r="D19" s="3">
        <f t="shared" si="3"/>
        <v>51</v>
      </c>
      <c r="E19" s="3">
        <f t="shared" si="3"/>
        <v>45</v>
      </c>
      <c r="F19" s="3">
        <f t="shared" si="3"/>
        <v>66</v>
      </c>
      <c r="G19" s="3">
        <f t="shared" si="3"/>
        <v>81</v>
      </c>
      <c r="H19" s="3">
        <f t="shared" si="3"/>
        <v>69</v>
      </c>
      <c r="I19" s="3">
        <f t="shared" si="3"/>
        <v>54</v>
      </c>
      <c r="J19" s="3">
        <f t="shared" si="3"/>
        <v>114</v>
      </c>
      <c r="K19" s="3">
        <f t="shared" si="3"/>
        <v>105</v>
      </c>
      <c r="L19" s="3">
        <f t="shared" si="3"/>
        <v>111</v>
      </c>
      <c r="M19" s="3">
        <f t="shared" si="3"/>
        <v>120</v>
      </c>
      <c r="N19" s="3">
        <f t="shared" si="3"/>
        <v>138</v>
      </c>
      <c r="O19" s="3">
        <f t="shared" si="3"/>
        <v>132</v>
      </c>
      <c r="P19" s="3">
        <f t="shared" si="3"/>
        <v>114</v>
      </c>
      <c r="Q19" s="3">
        <f t="shared" si="3"/>
        <v>99</v>
      </c>
      <c r="R19" s="3">
        <f t="shared" si="3"/>
        <v>180</v>
      </c>
      <c r="S19" s="11">
        <f t="shared" si="1"/>
        <v>94.411764705882348</v>
      </c>
      <c r="T19" s="4"/>
    </row>
    <row r="20" spans="1:20">
      <c r="A20" s="6" t="s">
        <v>14</v>
      </c>
      <c r="B20" s="8">
        <v>18</v>
      </c>
      <c r="C20" s="8">
        <v>15</v>
      </c>
      <c r="D20" s="8">
        <v>15</v>
      </c>
      <c r="E20" s="8">
        <v>12</v>
      </c>
      <c r="F20" s="8">
        <v>0</v>
      </c>
      <c r="G20" s="8">
        <v>30</v>
      </c>
      <c r="H20" s="8">
        <v>21</v>
      </c>
      <c r="I20" s="8">
        <v>15</v>
      </c>
      <c r="J20" s="8">
        <v>78</v>
      </c>
      <c r="K20" s="8">
        <v>63</v>
      </c>
      <c r="L20" s="8">
        <v>54</v>
      </c>
      <c r="M20" s="8">
        <v>45</v>
      </c>
      <c r="N20" s="8">
        <v>39</v>
      </c>
      <c r="O20" s="8">
        <v>36</v>
      </c>
      <c r="P20" s="8">
        <v>33</v>
      </c>
      <c r="Q20" s="8">
        <v>30</v>
      </c>
      <c r="R20" s="8">
        <v>27</v>
      </c>
      <c r="S20" s="6">
        <v>31.235294117647058</v>
      </c>
    </row>
    <row r="21" spans="1:20">
      <c r="A21" s="5" t="s">
        <v>15</v>
      </c>
      <c r="B21" s="9">
        <v>9</v>
      </c>
      <c r="C21" s="9">
        <v>9</v>
      </c>
      <c r="D21" s="9">
        <v>6</v>
      </c>
      <c r="E21" s="9">
        <v>6</v>
      </c>
      <c r="F21" s="9">
        <v>12</v>
      </c>
      <c r="G21" s="9">
        <v>0</v>
      </c>
      <c r="H21" s="9">
        <v>0</v>
      </c>
      <c r="I21" s="9">
        <v>0</v>
      </c>
      <c r="J21" s="9">
        <v>0</v>
      </c>
      <c r="K21" s="9">
        <v>6</v>
      </c>
      <c r="L21" s="9">
        <v>9</v>
      </c>
      <c r="M21" s="9">
        <v>9</v>
      </c>
      <c r="N21" s="9">
        <v>9</v>
      </c>
      <c r="O21" s="9">
        <v>9</v>
      </c>
      <c r="P21" s="9">
        <v>6</v>
      </c>
      <c r="Q21" s="9">
        <v>6</v>
      </c>
      <c r="R21" s="9">
        <v>6</v>
      </c>
      <c r="S21" s="5">
        <v>6</v>
      </c>
    </row>
    <row r="22" spans="1:20">
      <c r="A22" s="5" t="str">
        <f>A16</f>
        <v>M</v>
      </c>
      <c r="B22" s="5">
        <f t="shared" ref="B22:R22" si="4">B16</f>
        <v>6</v>
      </c>
      <c r="C22" s="5">
        <f t="shared" si="4"/>
        <v>3</v>
      </c>
      <c r="D22" s="5">
        <f t="shared" si="4"/>
        <v>0</v>
      </c>
      <c r="E22" s="5">
        <f t="shared" si="4"/>
        <v>0</v>
      </c>
      <c r="F22" s="5">
        <f t="shared" si="4"/>
        <v>6</v>
      </c>
      <c r="G22" s="5">
        <f t="shared" si="4"/>
        <v>3</v>
      </c>
      <c r="H22" s="5">
        <f t="shared" si="4"/>
        <v>6</v>
      </c>
      <c r="I22" s="5">
        <f t="shared" si="4"/>
        <v>9</v>
      </c>
      <c r="J22" s="5">
        <f t="shared" si="4"/>
        <v>6</v>
      </c>
      <c r="K22" s="5">
        <f t="shared" si="4"/>
        <v>6</v>
      </c>
      <c r="L22" s="5">
        <f t="shared" si="4"/>
        <v>21</v>
      </c>
      <c r="M22" s="5">
        <f t="shared" si="4"/>
        <v>24</v>
      </c>
      <c r="N22" s="5">
        <f t="shared" si="4"/>
        <v>27</v>
      </c>
      <c r="O22" s="5">
        <f t="shared" si="4"/>
        <v>21</v>
      </c>
      <c r="P22" s="5">
        <f t="shared" si="4"/>
        <v>15</v>
      </c>
      <c r="Q22" s="5">
        <f t="shared" si="4"/>
        <v>6</v>
      </c>
      <c r="R22" s="5">
        <f t="shared" si="4"/>
        <v>12</v>
      </c>
    </row>
    <row r="23" spans="1:20">
      <c r="A23" s="5" t="s">
        <v>46</v>
      </c>
      <c r="B23" s="9">
        <f>SUM(B17:B18)</f>
        <v>36</v>
      </c>
      <c r="C23" s="9">
        <f t="shared" ref="C23:R23" si="5">SUM(C17:C18)</f>
        <v>30</v>
      </c>
      <c r="D23" s="9">
        <f t="shared" si="5"/>
        <v>30</v>
      </c>
      <c r="E23" s="9">
        <f t="shared" si="5"/>
        <v>27</v>
      </c>
      <c r="F23" s="9">
        <f t="shared" si="5"/>
        <v>48</v>
      </c>
      <c r="G23" s="9">
        <f t="shared" si="5"/>
        <v>48</v>
      </c>
      <c r="H23" s="9">
        <f t="shared" si="5"/>
        <v>42</v>
      </c>
      <c r="I23" s="9">
        <f t="shared" si="5"/>
        <v>30</v>
      </c>
      <c r="J23" s="9">
        <f t="shared" si="5"/>
        <v>30</v>
      </c>
      <c r="K23" s="9">
        <f t="shared" si="5"/>
        <v>30</v>
      </c>
      <c r="L23" s="9">
        <f t="shared" si="5"/>
        <v>27</v>
      </c>
      <c r="M23" s="9">
        <f t="shared" si="5"/>
        <v>42</v>
      </c>
      <c r="N23" s="9">
        <f t="shared" si="5"/>
        <v>63</v>
      </c>
      <c r="O23" s="9">
        <f t="shared" si="5"/>
        <v>66</v>
      </c>
      <c r="P23" s="9">
        <f t="shared" si="5"/>
        <v>60</v>
      </c>
      <c r="Q23" s="9">
        <f t="shared" si="5"/>
        <v>57</v>
      </c>
      <c r="R23" s="9">
        <f t="shared" si="5"/>
        <v>135</v>
      </c>
    </row>
    <row r="24" spans="1:20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56" spans="1:19">
      <c r="A56" s="2"/>
      <c r="B56" s="23">
        <v>2014</v>
      </c>
      <c r="C56" s="23"/>
      <c r="D56" s="23"/>
      <c r="E56" s="23"/>
      <c r="F56" s="23">
        <v>2015</v>
      </c>
      <c r="G56" s="23"/>
      <c r="H56" s="23"/>
      <c r="I56" s="23"/>
      <c r="J56" s="23">
        <v>2016</v>
      </c>
      <c r="K56" s="23"/>
      <c r="L56" s="23"/>
      <c r="M56" s="23"/>
      <c r="N56" s="23">
        <v>2017</v>
      </c>
      <c r="O56" s="23"/>
      <c r="P56" s="23"/>
      <c r="Q56" s="23"/>
      <c r="R56" s="3">
        <v>2018</v>
      </c>
      <c r="S56" s="4"/>
    </row>
    <row r="57" spans="1:19">
      <c r="A57" s="2" t="s">
        <v>26</v>
      </c>
      <c r="B57" s="3" t="s">
        <v>27</v>
      </c>
      <c r="C57" s="3" t="s">
        <v>28</v>
      </c>
      <c r="D57" s="3" t="s">
        <v>29</v>
      </c>
      <c r="E57" s="3" t="s">
        <v>30</v>
      </c>
      <c r="F57" s="3" t="s">
        <v>27</v>
      </c>
      <c r="G57" s="3" t="s">
        <v>28</v>
      </c>
      <c r="H57" s="3" t="s">
        <v>29</v>
      </c>
      <c r="I57" s="3" t="s">
        <v>30</v>
      </c>
      <c r="J57" s="3" t="s">
        <v>27</v>
      </c>
      <c r="K57" s="3" t="s">
        <v>28</v>
      </c>
      <c r="L57" s="3" t="s">
        <v>29</v>
      </c>
      <c r="M57" s="3" t="s">
        <v>30</v>
      </c>
      <c r="N57" s="3" t="s">
        <v>27</v>
      </c>
      <c r="O57" s="3" t="s">
        <v>28</v>
      </c>
      <c r="P57" s="3" t="s">
        <v>29</v>
      </c>
      <c r="Q57" s="3" t="s">
        <v>30</v>
      </c>
      <c r="R57" s="3" t="s">
        <v>27</v>
      </c>
      <c r="S57" s="4"/>
    </row>
    <row r="58" spans="1:19">
      <c r="A58" s="2" t="s">
        <v>14</v>
      </c>
      <c r="B58" s="3">
        <v>18</v>
      </c>
      <c r="C58" s="3">
        <v>15</v>
      </c>
      <c r="D58" s="3">
        <v>15</v>
      </c>
      <c r="E58" s="3">
        <v>12</v>
      </c>
      <c r="F58" s="3">
        <v>0</v>
      </c>
      <c r="G58" s="3">
        <v>30</v>
      </c>
      <c r="H58" s="3">
        <v>21</v>
      </c>
      <c r="I58" s="3">
        <v>15</v>
      </c>
      <c r="J58" s="3">
        <v>78</v>
      </c>
      <c r="K58" s="3">
        <v>63</v>
      </c>
      <c r="L58" s="3">
        <v>54</v>
      </c>
      <c r="M58" s="3">
        <v>45</v>
      </c>
      <c r="N58" s="3">
        <v>39</v>
      </c>
      <c r="O58" s="3">
        <v>36</v>
      </c>
      <c r="P58" s="3">
        <v>33</v>
      </c>
      <c r="Q58" s="3">
        <v>30</v>
      </c>
      <c r="R58" s="3">
        <v>27</v>
      </c>
      <c r="S58" s="4"/>
    </row>
    <row r="59" spans="1:19">
      <c r="A59" s="2" t="s">
        <v>15</v>
      </c>
      <c r="B59" s="3">
        <v>9</v>
      </c>
      <c r="C59" s="3">
        <v>9</v>
      </c>
      <c r="D59" s="3">
        <v>6</v>
      </c>
      <c r="E59" s="3">
        <v>6</v>
      </c>
      <c r="F59" s="3">
        <v>12</v>
      </c>
      <c r="G59" s="3">
        <v>0</v>
      </c>
      <c r="H59" s="3">
        <v>0</v>
      </c>
      <c r="I59" s="3">
        <v>0</v>
      </c>
      <c r="J59" s="3">
        <v>0</v>
      </c>
      <c r="K59" s="3">
        <v>6</v>
      </c>
      <c r="L59" s="3">
        <v>9</v>
      </c>
      <c r="M59" s="3">
        <v>9</v>
      </c>
      <c r="N59" s="3">
        <v>9</v>
      </c>
      <c r="O59" s="3">
        <v>9</v>
      </c>
      <c r="P59" s="3">
        <v>6</v>
      </c>
      <c r="Q59" s="3">
        <v>6</v>
      </c>
      <c r="R59" s="3">
        <v>6</v>
      </c>
      <c r="S59" s="4"/>
    </row>
    <row r="60" spans="1:19">
      <c r="A60" s="2" t="s">
        <v>16</v>
      </c>
      <c r="B60" s="3">
        <v>6</v>
      </c>
      <c r="C60" s="3">
        <v>3</v>
      </c>
      <c r="D60" s="3">
        <v>0</v>
      </c>
      <c r="E60" s="3">
        <v>0</v>
      </c>
      <c r="F60" s="3">
        <v>6</v>
      </c>
      <c r="G60" s="3">
        <v>3</v>
      </c>
      <c r="H60" s="3">
        <v>6</v>
      </c>
      <c r="I60" s="3">
        <v>9</v>
      </c>
      <c r="J60" s="3">
        <v>6</v>
      </c>
      <c r="K60" s="3">
        <v>6</v>
      </c>
      <c r="L60" s="3">
        <v>21</v>
      </c>
      <c r="M60" s="3">
        <v>24</v>
      </c>
      <c r="N60" s="3">
        <v>27</v>
      </c>
      <c r="O60" s="3">
        <v>21</v>
      </c>
      <c r="P60" s="3">
        <v>15</v>
      </c>
      <c r="Q60" s="3">
        <v>6</v>
      </c>
      <c r="R60" s="3">
        <v>12</v>
      </c>
      <c r="S60" s="4"/>
    </row>
    <row r="61" spans="1:19">
      <c r="A61" s="2" t="s">
        <v>46</v>
      </c>
      <c r="B61" s="3">
        <f>SUM(B66:B67)</f>
        <v>36</v>
      </c>
      <c r="C61" s="3">
        <f t="shared" ref="C61:R61" si="6">SUM(C66:C67)</f>
        <v>30</v>
      </c>
      <c r="D61" s="3">
        <f t="shared" si="6"/>
        <v>30</v>
      </c>
      <c r="E61" s="3">
        <f t="shared" si="6"/>
        <v>27</v>
      </c>
      <c r="F61" s="3">
        <f t="shared" si="6"/>
        <v>48</v>
      </c>
      <c r="G61" s="3">
        <f t="shared" si="6"/>
        <v>48</v>
      </c>
      <c r="H61" s="3">
        <f t="shared" si="6"/>
        <v>42</v>
      </c>
      <c r="I61" s="3">
        <f t="shared" si="6"/>
        <v>30</v>
      </c>
      <c r="J61" s="3">
        <f t="shared" si="6"/>
        <v>30</v>
      </c>
      <c r="K61" s="3">
        <f t="shared" si="6"/>
        <v>30</v>
      </c>
      <c r="L61" s="3">
        <f t="shared" si="6"/>
        <v>27</v>
      </c>
      <c r="M61" s="3">
        <f t="shared" si="6"/>
        <v>42</v>
      </c>
      <c r="N61" s="3">
        <f t="shared" si="6"/>
        <v>63</v>
      </c>
      <c r="O61" s="3">
        <f t="shared" si="6"/>
        <v>66</v>
      </c>
      <c r="P61" s="3">
        <f t="shared" si="6"/>
        <v>60</v>
      </c>
      <c r="Q61" s="3">
        <f t="shared" si="6"/>
        <v>57</v>
      </c>
      <c r="R61" s="3">
        <f t="shared" si="6"/>
        <v>135</v>
      </c>
      <c r="S61" s="4"/>
    </row>
    <row r="62" spans="1:19">
      <c r="A62" s="2" t="s">
        <v>19</v>
      </c>
      <c r="B62" s="3">
        <v>69</v>
      </c>
      <c r="C62" s="3">
        <v>57</v>
      </c>
      <c r="D62" s="3">
        <v>51</v>
      </c>
      <c r="E62" s="3">
        <v>45</v>
      </c>
      <c r="F62" s="3">
        <v>66</v>
      </c>
      <c r="G62" s="3">
        <v>81</v>
      </c>
      <c r="H62" s="3">
        <v>69</v>
      </c>
      <c r="I62" s="3">
        <v>54</v>
      </c>
      <c r="J62" s="3">
        <v>114</v>
      </c>
      <c r="K62" s="3">
        <v>105</v>
      </c>
      <c r="L62" s="3">
        <v>111</v>
      </c>
      <c r="M62" s="3">
        <v>120</v>
      </c>
      <c r="N62" s="3">
        <v>138</v>
      </c>
      <c r="O62" s="3">
        <v>132</v>
      </c>
      <c r="P62" s="3">
        <v>114</v>
      </c>
      <c r="Q62" s="3">
        <v>99</v>
      </c>
      <c r="R62" s="3">
        <v>180</v>
      </c>
      <c r="S62" s="4"/>
    </row>
    <row r="63" spans="1:1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6" spans="1:18">
      <c r="A66" s="5" t="s">
        <v>17</v>
      </c>
      <c r="B66" s="5">
        <v>12</v>
      </c>
      <c r="C66" s="5">
        <v>6</v>
      </c>
      <c r="D66" s="5">
        <v>9</v>
      </c>
      <c r="E66" s="5">
        <v>9</v>
      </c>
      <c r="F66" s="5">
        <v>21</v>
      </c>
      <c r="G66" s="5">
        <v>21</v>
      </c>
      <c r="H66" s="5">
        <v>18</v>
      </c>
      <c r="I66" s="5">
        <v>12</v>
      </c>
      <c r="J66" s="5">
        <v>12</v>
      </c>
      <c r="K66" s="5">
        <v>12</v>
      </c>
      <c r="L66" s="5">
        <v>9</v>
      </c>
      <c r="M66" s="5">
        <v>24</v>
      </c>
      <c r="N66" s="5">
        <v>48</v>
      </c>
      <c r="O66" s="5">
        <v>57</v>
      </c>
      <c r="P66" s="5">
        <v>51</v>
      </c>
      <c r="Q66" s="5">
        <v>45</v>
      </c>
      <c r="R66" s="5">
        <v>93</v>
      </c>
    </row>
    <row r="67" spans="1:18">
      <c r="A67" s="5" t="s">
        <v>18</v>
      </c>
      <c r="B67" s="5">
        <v>24</v>
      </c>
      <c r="C67" s="5">
        <v>24</v>
      </c>
      <c r="D67" s="5">
        <v>21</v>
      </c>
      <c r="E67" s="5">
        <v>18</v>
      </c>
      <c r="F67" s="5">
        <v>27</v>
      </c>
      <c r="G67" s="5">
        <v>27</v>
      </c>
      <c r="H67" s="5">
        <v>24</v>
      </c>
      <c r="I67" s="5">
        <v>18</v>
      </c>
      <c r="J67" s="5">
        <v>18</v>
      </c>
      <c r="K67" s="5">
        <v>18</v>
      </c>
      <c r="L67" s="5">
        <v>18</v>
      </c>
      <c r="M67" s="5">
        <v>18</v>
      </c>
      <c r="N67" s="5">
        <v>15</v>
      </c>
      <c r="O67" s="5">
        <v>9</v>
      </c>
      <c r="P67" s="5">
        <v>9</v>
      </c>
      <c r="Q67" s="5">
        <v>12</v>
      </c>
      <c r="R67" s="5">
        <v>42</v>
      </c>
    </row>
  </sheetData>
  <mergeCells count="8">
    <mergeCell ref="B12:E12"/>
    <mergeCell ref="F12:I12"/>
    <mergeCell ref="J12:M12"/>
    <mergeCell ref="N12:Q12"/>
    <mergeCell ref="B56:E56"/>
    <mergeCell ref="F56:I56"/>
    <mergeCell ref="J56:M56"/>
    <mergeCell ref="N56:Q5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17" workbookViewId="0">
      <selection activeCell="A39" sqref="A39"/>
    </sheetView>
  </sheetViews>
  <sheetFormatPr baseColWidth="10" defaultRowHeight="15" x14ac:dyDescent="0"/>
  <cols>
    <col min="1" max="1" width="17.6640625" style="5" customWidth="1"/>
    <col min="2" max="18" width="10.83203125" style="5"/>
    <col min="19" max="19" width="11.83203125" style="5" bestFit="1" customWidth="1"/>
    <col min="20" max="16384" width="10.83203125" style="5"/>
  </cols>
  <sheetData>
    <row r="1" spans="1:20">
      <c r="A1" s="2" t="s">
        <v>13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3" t="s">
        <v>10</v>
      </c>
      <c r="R1" s="3" t="s">
        <v>11</v>
      </c>
      <c r="S1" s="4"/>
    </row>
    <row r="2" spans="1:20">
      <c r="A2" s="2" t="s">
        <v>14</v>
      </c>
      <c r="B2" s="3">
        <v>6</v>
      </c>
      <c r="C2" s="3">
        <v>5</v>
      </c>
      <c r="D2" s="3">
        <v>5</v>
      </c>
      <c r="E2" s="3">
        <v>4</v>
      </c>
      <c r="F2" s="3">
        <v>0</v>
      </c>
      <c r="G2" s="3">
        <v>10</v>
      </c>
      <c r="H2" s="3">
        <v>7</v>
      </c>
      <c r="I2" s="3">
        <v>5</v>
      </c>
      <c r="J2" s="3">
        <v>26</v>
      </c>
      <c r="K2" s="3">
        <v>21</v>
      </c>
      <c r="L2" s="3">
        <v>18</v>
      </c>
      <c r="M2" s="3">
        <v>15</v>
      </c>
      <c r="N2" s="3">
        <v>13</v>
      </c>
      <c r="O2" s="3">
        <v>12</v>
      </c>
      <c r="P2" s="3">
        <v>11</v>
      </c>
      <c r="Q2" s="3">
        <v>10</v>
      </c>
      <c r="R2" s="3">
        <v>9</v>
      </c>
      <c r="S2" s="4"/>
    </row>
    <row r="3" spans="1:20">
      <c r="A3" s="2" t="s">
        <v>15</v>
      </c>
      <c r="B3" s="3">
        <v>3</v>
      </c>
      <c r="C3" s="3">
        <v>3</v>
      </c>
      <c r="D3" s="3">
        <v>2</v>
      </c>
      <c r="E3" s="3">
        <v>2</v>
      </c>
      <c r="F3" s="3">
        <v>4</v>
      </c>
      <c r="G3" s="3">
        <v>0</v>
      </c>
      <c r="H3" s="3">
        <v>0</v>
      </c>
      <c r="I3" s="3">
        <v>0</v>
      </c>
      <c r="J3" s="3">
        <v>0</v>
      </c>
      <c r="K3" s="3">
        <v>2</v>
      </c>
      <c r="L3" s="3">
        <v>3</v>
      </c>
      <c r="M3" s="3">
        <v>3</v>
      </c>
      <c r="N3" s="3">
        <v>3</v>
      </c>
      <c r="O3" s="3">
        <v>3</v>
      </c>
      <c r="P3" s="3">
        <v>2</v>
      </c>
      <c r="Q3" s="3">
        <v>2</v>
      </c>
      <c r="R3" s="3">
        <v>2</v>
      </c>
      <c r="S3" s="4"/>
    </row>
    <row r="4" spans="1:20">
      <c r="A4" s="2" t="s">
        <v>16</v>
      </c>
      <c r="B4" s="3">
        <v>2</v>
      </c>
      <c r="C4" s="3">
        <v>1</v>
      </c>
      <c r="D4" s="3">
        <v>0</v>
      </c>
      <c r="E4" s="3">
        <v>0</v>
      </c>
      <c r="F4" s="3">
        <v>2</v>
      </c>
      <c r="G4" s="3">
        <v>1</v>
      </c>
      <c r="H4" s="3">
        <v>2</v>
      </c>
      <c r="I4" s="3">
        <v>3</v>
      </c>
      <c r="J4" s="3">
        <v>2</v>
      </c>
      <c r="K4" s="3">
        <v>2</v>
      </c>
      <c r="L4" s="3">
        <v>7</v>
      </c>
      <c r="M4" s="3">
        <v>8</v>
      </c>
      <c r="N4" s="3">
        <v>9</v>
      </c>
      <c r="O4" s="3">
        <v>7</v>
      </c>
      <c r="P4" s="3">
        <v>5</v>
      </c>
      <c r="Q4" s="3">
        <v>2</v>
      </c>
      <c r="R4" s="3">
        <v>4</v>
      </c>
      <c r="S4" s="4"/>
    </row>
    <row r="5" spans="1:20">
      <c r="A5" s="2" t="s">
        <v>17</v>
      </c>
      <c r="B5" s="3">
        <v>4</v>
      </c>
      <c r="C5" s="3">
        <v>2</v>
      </c>
      <c r="D5" s="3">
        <v>3</v>
      </c>
      <c r="E5" s="3">
        <v>3</v>
      </c>
      <c r="F5" s="3">
        <v>7</v>
      </c>
      <c r="G5" s="3">
        <v>7</v>
      </c>
      <c r="H5" s="3">
        <v>6</v>
      </c>
      <c r="I5" s="3">
        <v>4</v>
      </c>
      <c r="J5" s="3">
        <v>4</v>
      </c>
      <c r="K5" s="3">
        <v>4</v>
      </c>
      <c r="L5" s="3">
        <v>3</v>
      </c>
      <c r="M5" s="3">
        <v>8</v>
      </c>
      <c r="N5" s="3">
        <v>16</v>
      </c>
      <c r="O5" s="3">
        <v>19</v>
      </c>
      <c r="P5" s="3">
        <v>17</v>
      </c>
      <c r="Q5" s="3">
        <v>15</v>
      </c>
      <c r="R5" s="3">
        <v>31</v>
      </c>
      <c r="S5" s="4"/>
    </row>
    <row r="6" spans="1:20">
      <c r="A6" s="2" t="s">
        <v>18</v>
      </c>
      <c r="B6" s="3">
        <v>8</v>
      </c>
      <c r="C6" s="3">
        <v>8</v>
      </c>
      <c r="D6" s="3">
        <v>7</v>
      </c>
      <c r="E6" s="3">
        <v>6</v>
      </c>
      <c r="F6" s="3">
        <v>9</v>
      </c>
      <c r="G6" s="3">
        <v>9</v>
      </c>
      <c r="H6" s="3">
        <v>8</v>
      </c>
      <c r="I6" s="3">
        <v>6</v>
      </c>
      <c r="J6" s="3">
        <v>6</v>
      </c>
      <c r="K6" s="3">
        <v>6</v>
      </c>
      <c r="L6" s="3">
        <v>6</v>
      </c>
      <c r="M6" s="3">
        <v>6</v>
      </c>
      <c r="N6" s="3">
        <v>5</v>
      </c>
      <c r="O6" s="3">
        <v>3</v>
      </c>
      <c r="P6" s="3">
        <v>3</v>
      </c>
      <c r="Q6" s="3">
        <v>4</v>
      </c>
      <c r="R6" s="3">
        <v>14</v>
      </c>
      <c r="S6" s="4"/>
    </row>
    <row r="7" spans="1:20">
      <c r="A7" s="2" t="s">
        <v>19</v>
      </c>
      <c r="B7" s="3">
        <v>24</v>
      </c>
      <c r="C7" s="3">
        <v>18</v>
      </c>
      <c r="D7" s="3">
        <v>17</v>
      </c>
      <c r="E7" s="3">
        <v>16</v>
      </c>
      <c r="F7" s="3">
        <v>22</v>
      </c>
      <c r="G7" s="3">
        <v>27</v>
      </c>
      <c r="H7" s="3">
        <v>24</v>
      </c>
      <c r="I7" s="3">
        <v>18</v>
      </c>
      <c r="J7" s="3">
        <v>38</v>
      </c>
      <c r="K7" s="3">
        <v>34</v>
      </c>
      <c r="L7" s="3">
        <v>36</v>
      </c>
      <c r="M7" s="3">
        <v>41</v>
      </c>
      <c r="N7" s="3">
        <v>47</v>
      </c>
      <c r="O7" s="3">
        <v>45</v>
      </c>
      <c r="P7" s="3">
        <v>39</v>
      </c>
      <c r="Q7" s="3">
        <v>33</v>
      </c>
      <c r="R7" s="3">
        <v>60</v>
      </c>
      <c r="S7" s="4"/>
    </row>
    <row r="8" spans="1:2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0">
      <c r="A9" s="5" t="s">
        <v>12</v>
      </c>
    </row>
    <row r="10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0">
      <c r="A11" s="2"/>
      <c r="B11" s="3">
        <v>2014</v>
      </c>
      <c r="C11" s="3">
        <v>2014</v>
      </c>
      <c r="D11" s="3">
        <v>2014</v>
      </c>
      <c r="E11" s="3">
        <v>2014</v>
      </c>
      <c r="F11" s="3">
        <v>2015</v>
      </c>
      <c r="G11" s="3">
        <v>2015</v>
      </c>
      <c r="H11" s="3">
        <v>2015</v>
      </c>
      <c r="I11" s="3">
        <v>2015</v>
      </c>
      <c r="J11" s="3">
        <v>2016</v>
      </c>
      <c r="K11" s="3">
        <v>2016</v>
      </c>
      <c r="L11" s="3">
        <v>2016</v>
      </c>
      <c r="M11" s="3">
        <v>2016</v>
      </c>
      <c r="N11" s="3">
        <v>2017</v>
      </c>
      <c r="O11" s="3">
        <v>2017</v>
      </c>
      <c r="P11" s="3">
        <v>2017</v>
      </c>
      <c r="Q11" s="3">
        <v>2017</v>
      </c>
      <c r="R11" s="3">
        <v>2018</v>
      </c>
      <c r="S11" s="3" t="s">
        <v>32</v>
      </c>
      <c r="T11" s="10" t="s">
        <v>32</v>
      </c>
    </row>
    <row r="12" spans="1:20">
      <c r="A12" s="2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27</v>
      </c>
      <c r="G12" s="3" t="s">
        <v>28</v>
      </c>
      <c r="H12" s="3" t="s">
        <v>29</v>
      </c>
      <c r="I12" s="3" t="s">
        <v>30</v>
      </c>
      <c r="J12" s="3" t="s">
        <v>27</v>
      </c>
      <c r="K12" s="3" t="s">
        <v>28</v>
      </c>
      <c r="L12" s="3" t="s">
        <v>29</v>
      </c>
      <c r="M12" s="3" t="s">
        <v>30</v>
      </c>
      <c r="N12" s="3" t="s">
        <v>27</v>
      </c>
      <c r="O12" s="3" t="s">
        <v>28</v>
      </c>
      <c r="P12" s="3" t="s">
        <v>29</v>
      </c>
      <c r="Q12" s="3" t="s">
        <v>30</v>
      </c>
      <c r="R12" s="3" t="s">
        <v>27</v>
      </c>
      <c r="S12" s="2" t="s">
        <v>34</v>
      </c>
      <c r="T12" s="4"/>
    </row>
    <row r="13" spans="1:20">
      <c r="A13" s="2" t="s">
        <v>14</v>
      </c>
      <c r="B13" s="3">
        <f>B2*3</f>
        <v>18</v>
      </c>
      <c r="C13" s="3">
        <f t="shared" ref="C13:R17" si="0">C2*3</f>
        <v>15</v>
      </c>
      <c r="D13" s="3">
        <f t="shared" si="0"/>
        <v>15</v>
      </c>
      <c r="E13" s="3">
        <f t="shared" si="0"/>
        <v>12</v>
      </c>
      <c r="F13" s="3">
        <f t="shared" si="0"/>
        <v>0</v>
      </c>
      <c r="G13" s="3">
        <f t="shared" si="0"/>
        <v>30</v>
      </c>
      <c r="H13" s="3">
        <f t="shared" si="0"/>
        <v>21</v>
      </c>
      <c r="I13" s="3">
        <f t="shared" si="0"/>
        <v>15</v>
      </c>
      <c r="J13" s="3">
        <f t="shared" si="0"/>
        <v>78</v>
      </c>
      <c r="K13" s="3">
        <f t="shared" si="0"/>
        <v>63</v>
      </c>
      <c r="L13" s="3">
        <f t="shared" si="0"/>
        <v>54</v>
      </c>
      <c r="M13" s="3">
        <f t="shared" si="0"/>
        <v>45</v>
      </c>
      <c r="N13" s="3">
        <f t="shared" si="0"/>
        <v>39</v>
      </c>
      <c r="O13" s="3">
        <f t="shared" si="0"/>
        <v>36</v>
      </c>
      <c r="P13" s="3">
        <f t="shared" si="0"/>
        <v>33</v>
      </c>
      <c r="Q13" s="3">
        <f t="shared" si="0"/>
        <v>30</v>
      </c>
      <c r="R13" s="3">
        <f t="shared" si="0"/>
        <v>27</v>
      </c>
      <c r="S13" s="11">
        <f t="shared" ref="S13:S19" si="1">SUM(B13:R13)/17</f>
        <v>31.235294117647058</v>
      </c>
      <c r="T13" s="4"/>
    </row>
    <row r="14" spans="1:20">
      <c r="A14" s="2" t="s">
        <v>15</v>
      </c>
      <c r="B14" s="3">
        <f t="shared" ref="B14:Q17" si="2">B3*3</f>
        <v>9</v>
      </c>
      <c r="C14" s="3">
        <f t="shared" si="2"/>
        <v>9</v>
      </c>
      <c r="D14" s="3">
        <f t="shared" si="2"/>
        <v>6</v>
      </c>
      <c r="E14" s="3">
        <f t="shared" si="2"/>
        <v>6</v>
      </c>
      <c r="F14" s="3">
        <f t="shared" si="2"/>
        <v>12</v>
      </c>
      <c r="G14" s="3">
        <f t="shared" si="2"/>
        <v>0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6</v>
      </c>
      <c r="L14" s="3">
        <f t="shared" si="2"/>
        <v>9</v>
      </c>
      <c r="M14" s="3">
        <f t="shared" si="2"/>
        <v>9</v>
      </c>
      <c r="N14" s="3">
        <f t="shared" si="2"/>
        <v>9</v>
      </c>
      <c r="O14" s="3">
        <f t="shared" si="2"/>
        <v>9</v>
      </c>
      <c r="P14" s="3">
        <f t="shared" si="2"/>
        <v>6</v>
      </c>
      <c r="Q14" s="3">
        <f t="shared" si="2"/>
        <v>6</v>
      </c>
      <c r="R14" s="3">
        <f t="shared" si="0"/>
        <v>6</v>
      </c>
      <c r="S14" s="11">
        <f t="shared" si="1"/>
        <v>6</v>
      </c>
      <c r="T14" s="4"/>
    </row>
    <row r="15" spans="1:20">
      <c r="A15" s="2" t="s">
        <v>16</v>
      </c>
      <c r="B15" s="3">
        <f t="shared" si="2"/>
        <v>6</v>
      </c>
      <c r="C15" s="3">
        <f t="shared" si="0"/>
        <v>3</v>
      </c>
      <c r="D15" s="3">
        <f t="shared" si="0"/>
        <v>0</v>
      </c>
      <c r="E15" s="3">
        <f t="shared" si="0"/>
        <v>0</v>
      </c>
      <c r="F15" s="3">
        <f t="shared" si="0"/>
        <v>6</v>
      </c>
      <c r="G15" s="3">
        <f t="shared" si="0"/>
        <v>3</v>
      </c>
      <c r="H15" s="3">
        <f t="shared" si="0"/>
        <v>6</v>
      </c>
      <c r="I15" s="3">
        <f t="shared" si="0"/>
        <v>9</v>
      </c>
      <c r="J15" s="3">
        <f t="shared" si="0"/>
        <v>6</v>
      </c>
      <c r="K15" s="3">
        <f t="shared" si="0"/>
        <v>6</v>
      </c>
      <c r="L15" s="3">
        <f t="shared" si="0"/>
        <v>21</v>
      </c>
      <c r="M15" s="3">
        <f t="shared" si="0"/>
        <v>24</v>
      </c>
      <c r="N15" s="3">
        <f t="shared" si="0"/>
        <v>27</v>
      </c>
      <c r="O15" s="3">
        <f t="shared" si="0"/>
        <v>21</v>
      </c>
      <c r="P15" s="3">
        <f t="shared" si="0"/>
        <v>15</v>
      </c>
      <c r="Q15" s="3">
        <f t="shared" si="0"/>
        <v>6</v>
      </c>
      <c r="R15" s="3">
        <f t="shared" si="0"/>
        <v>12</v>
      </c>
      <c r="S15" s="11">
        <f t="shared" si="1"/>
        <v>10.058823529411764</v>
      </c>
      <c r="T15" s="4"/>
    </row>
    <row r="16" spans="1:20">
      <c r="A16" s="2" t="s">
        <v>17</v>
      </c>
      <c r="B16" s="3">
        <f t="shared" si="2"/>
        <v>12</v>
      </c>
      <c r="C16" s="3">
        <f t="shared" si="0"/>
        <v>6</v>
      </c>
      <c r="D16" s="3">
        <f t="shared" si="0"/>
        <v>9</v>
      </c>
      <c r="E16" s="3">
        <f t="shared" si="0"/>
        <v>9</v>
      </c>
      <c r="F16" s="3">
        <f t="shared" si="0"/>
        <v>21</v>
      </c>
      <c r="G16" s="3">
        <f t="shared" si="0"/>
        <v>21</v>
      </c>
      <c r="H16" s="3">
        <f t="shared" si="0"/>
        <v>18</v>
      </c>
      <c r="I16" s="3">
        <f t="shared" si="0"/>
        <v>12</v>
      </c>
      <c r="J16" s="3">
        <f t="shared" si="0"/>
        <v>12</v>
      </c>
      <c r="K16" s="3">
        <f t="shared" si="0"/>
        <v>12</v>
      </c>
      <c r="L16" s="3">
        <f t="shared" si="0"/>
        <v>9</v>
      </c>
      <c r="M16" s="3">
        <f t="shared" si="0"/>
        <v>24</v>
      </c>
      <c r="N16" s="3">
        <f t="shared" si="0"/>
        <v>48</v>
      </c>
      <c r="O16" s="3">
        <f t="shared" si="0"/>
        <v>57</v>
      </c>
      <c r="P16" s="3">
        <f t="shared" si="0"/>
        <v>51</v>
      </c>
      <c r="Q16" s="3">
        <f t="shared" si="0"/>
        <v>45</v>
      </c>
      <c r="R16" s="3">
        <f t="shared" si="0"/>
        <v>93</v>
      </c>
      <c r="S16" s="11">
        <f t="shared" si="1"/>
        <v>27</v>
      </c>
      <c r="T16" s="4"/>
    </row>
    <row r="17" spans="1:20">
      <c r="A17" s="2" t="s">
        <v>18</v>
      </c>
      <c r="B17" s="3">
        <f t="shared" si="2"/>
        <v>24</v>
      </c>
      <c r="C17" s="3">
        <f t="shared" si="0"/>
        <v>24</v>
      </c>
      <c r="D17" s="3">
        <f t="shared" si="0"/>
        <v>21</v>
      </c>
      <c r="E17" s="3">
        <f t="shared" si="0"/>
        <v>18</v>
      </c>
      <c r="F17" s="3">
        <f t="shared" si="0"/>
        <v>27</v>
      </c>
      <c r="G17" s="3">
        <f t="shared" si="0"/>
        <v>27</v>
      </c>
      <c r="H17" s="3">
        <f t="shared" si="0"/>
        <v>24</v>
      </c>
      <c r="I17" s="3">
        <f t="shared" si="0"/>
        <v>18</v>
      </c>
      <c r="J17" s="3">
        <f t="shared" si="0"/>
        <v>18</v>
      </c>
      <c r="K17" s="3">
        <f t="shared" si="0"/>
        <v>18</v>
      </c>
      <c r="L17" s="3">
        <f t="shared" si="0"/>
        <v>18</v>
      </c>
      <c r="M17" s="3">
        <f t="shared" si="0"/>
        <v>18</v>
      </c>
      <c r="N17" s="3">
        <f t="shared" si="0"/>
        <v>15</v>
      </c>
      <c r="O17" s="3">
        <f t="shared" si="0"/>
        <v>9</v>
      </c>
      <c r="P17" s="3">
        <f t="shared" si="0"/>
        <v>9</v>
      </c>
      <c r="Q17" s="3">
        <f t="shared" si="0"/>
        <v>12</v>
      </c>
      <c r="R17" s="3">
        <f t="shared" si="0"/>
        <v>42</v>
      </c>
      <c r="S17" s="11">
        <f t="shared" si="1"/>
        <v>20.117647058823529</v>
      </c>
      <c r="T17" s="4"/>
    </row>
    <row r="18" spans="1:20">
      <c r="A18" s="2" t="s">
        <v>19</v>
      </c>
      <c r="B18" s="3">
        <f>SUM(B13:B17)</f>
        <v>69</v>
      </c>
      <c r="C18" s="3">
        <f t="shared" ref="C18:R18" si="3">SUM(C13:C17)</f>
        <v>57</v>
      </c>
      <c r="D18" s="3">
        <f t="shared" si="3"/>
        <v>51</v>
      </c>
      <c r="E18" s="3">
        <f t="shared" si="3"/>
        <v>45</v>
      </c>
      <c r="F18" s="3">
        <f t="shared" si="3"/>
        <v>66</v>
      </c>
      <c r="G18" s="3">
        <f t="shared" si="3"/>
        <v>81</v>
      </c>
      <c r="H18" s="3">
        <f t="shared" si="3"/>
        <v>69</v>
      </c>
      <c r="I18" s="3">
        <f t="shared" si="3"/>
        <v>54</v>
      </c>
      <c r="J18" s="3">
        <f t="shared" si="3"/>
        <v>114</v>
      </c>
      <c r="K18" s="3">
        <f t="shared" si="3"/>
        <v>105</v>
      </c>
      <c r="L18" s="3">
        <f t="shared" si="3"/>
        <v>111</v>
      </c>
      <c r="M18" s="3">
        <f t="shared" si="3"/>
        <v>120</v>
      </c>
      <c r="N18" s="3">
        <f t="shared" si="3"/>
        <v>138</v>
      </c>
      <c r="O18" s="3">
        <f t="shared" si="3"/>
        <v>132</v>
      </c>
      <c r="P18" s="3">
        <f t="shared" si="3"/>
        <v>114</v>
      </c>
      <c r="Q18" s="3">
        <f t="shared" si="3"/>
        <v>99</v>
      </c>
      <c r="R18" s="3">
        <f t="shared" si="3"/>
        <v>180</v>
      </c>
      <c r="S18" s="11">
        <f t="shared" si="1"/>
        <v>94.411764705882348</v>
      </c>
      <c r="T18" s="4"/>
    </row>
    <row r="19" spans="1:20">
      <c r="A19" s="2" t="s">
        <v>31</v>
      </c>
      <c r="B19" s="3">
        <f>SUM(B16:B17)</f>
        <v>36</v>
      </c>
      <c r="C19" s="3">
        <f t="shared" ref="C19:R19" si="4">SUM(C16:C17)</f>
        <v>30</v>
      </c>
      <c r="D19" s="3">
        <f t="shared" si="4"/>
        <v>30</v>
      </c>
      <c r="E19" s="3">
        <f t="shared" si="4"/>
        <v>27</v>
      </c>
      <c r="F19" s="3">
        <f t="shared" si="4"/>
        <v>48</v>
      </c>
      <c r="G19" s="3">
        <f t="shared" si="4"/>
        <v>48</v>
      </c>
      <c r="H19" s="3">
        <f t="shared" si="4"/>
        <v>42</v>
      </c>
      <c r="I19" s="3">
        <f t="shared" si="4"/>
        <v>30</v>
      </c>
      <c r="J19" s="3">
        <f t="shared" si="4"/>
        <v>30</v>
      </c>
      <c r="K19" s="3">
        <f t="shared" si="4"/>
        <v>30</v>
      </c>
      <c r="L19" s="3">
        <f t="shared" si="4"/>
        <v>27</v>
      </c>
      <c r="M19" s="3">
        <f t="shared" si="4"/>
        <v>42</v>
      </c>
      <c r="N19" s="3">
        <f t="shared" si="4"/>
        <v>63</v>
      </c>
      <c r="O19" s="3">
        <f t="shared" si="4"/>
        <v>66</v>
      </c>
      <c r="P19" s="3">
        <f t="shared" si="4"/>
        <v>60</v>
      </c>
      <c r="Q19" s="3">
        <f t="shared" si="4"/>
        <v>57</v>
      </c>
      <c r="R19" s="3">
        <f t="shared" si="4"/>
        <v>135</v>
      </c>
      <c r="S19" s="11">
        <f t="shared" si="1"/>
        <v>47.117647058823529</v>
      </c>
      <c r="T19" s="4"/>
    </row>
    <row r="20" spans="1:20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6"/>
    </row>
    <row r="21" spans="1:20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20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0">
      <c r="A23" s="2" t="s">
        <v>26</v>
      </c>
      <c r="B23" s="3">
        <v>2014</v>
      </c>
      <c r="C23" s="3">
        <f>B23+1</f>
        <v>2015</v>
      </c>
      <c r="D23" s="3">
        <f>C23+1</f>
        <v>2016</v>
      </c>
      <c r="E23" s="3">
        <f>D23+1</f>
        <v>2017</v>
      </c>
      <c r="F23" s="3" t="s">
        <v>33</v>
      </c>
      <c r="G23" s="3" t="s">
        <v>35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20">
      <c r="A24" s="2" t="s">
        <v>14</v>
      </c>
      <c r="B24" s="3">
        <f>SUM(B13:E13)</f>
        <v>60</v>
      </c>
      <c r="C24" s="3">
        <f>SUM(F13:I13)</f>
        <v>66</v>
      </c>
      <c r="D24" s="3">
        <f>SUM(J13:M13)</f>
        <v>240</v>
      </c>
      <c r="E24" s="3">
        <f>SUM(N13:Q13)</f>
        <v>138</v>
      </c>
      <c r="F24" s="3">
        <f>R13*4</f>
        <v>108</v>
      </c>
      <c r="G24" s="3">
        <f>SUM(B24:F24)/5</f>
        <v>122.4</v>
      </c>
    </row>
    <row r="25" spans="1:20">
      <c r="A25" s="2" t="s">
        <v>15</v>
      </c>
      <c r="B25" s="3">
        <f>SUM(B14:E14)</f>
        <v>30</v>
      </c>
      <c r="C25" s="3">
        <f>SUM(F14:I14)</f>
        <v>12</v>
      </c>
      <c r="D25" s="3">
        <f>SUM(J14:M14)</f>
        <v>24</v>
      </c>
      <c r="E25" s="3">
        <f t="shared" ref="E25:E28" si="5">SUM(N14:Q14)</f>
        <v>30</v>
      </c>
      <c r="F25" s="3">
        <f t="shared" ref="F25:F28" si="6">R14*4</f>
        <v>24</v>
      </c>
      <c r="G25" s="3">
        <f>SUM(B25:F25)/5</f>
        <v>24</v>
      </c>
    </row>
    <row r="26" spans="1:20">
      <c r="A26" s="2" t="s">
        <v>16</v>
      </c>
      <c r="B26" s="3">
        <f>SUM(B15:E15)</f>
        <v>9</v>
      </c>
      <c r="C26" s="3">
        <f>SUM(F15:I15)</f>
        <v>24</v>
      </c>
      <c r="D26" s="3">
        <f>SUM(J15:M15)</f>
        <v>57</v>
      </c>
      <c r="E26" s="3">
        <f t="shared" si="5"/>
        <v>69</v>
      </c>
      <c r="F26" s="3">
        <f t="shared" si="6"/>
        <v>48</v>
      </c>
      <c r="G26" s="3">
        <f>SUM(B26:F26)/5</f>
        <v>41.4</v>
      </c>
    </row>
    <row r="27" spans="1:20">
      <c r="A27" s="2" t="s">
        <v>17</v>
      </c>
      <c r="B27" s="3">
        <f>SUM(B16:E16)</f>
        <v>36</v>
      </c>
      <c r="C27" s="3">
        <f>SUM(F16:I16)</f>
        <v>72</v>
      </c>
      <c r="D27" s="3">
        <f>SUM(J16:M16)</f>
        <v>57</v>
      </c>
      <c r="E27" s="3">
        <f t="shared" si="5"/>
        <v>201</v>
      </c>
      <c r="F27" s="3">
        <f t="shared" si="6"/>
        <v>372</v>
      </c>
      <c r="G27" s="3">
        <f>SUM(B27:F27)/5</f>
        <v>147.6</v>
      </c>
    </row>
    <row r="28" spans="1:20">
      <c r="A28" s="2" t="s">
        <v>18</v>
      </c>
      <c r="B28" s="3">
        <f>SUM(B17:E17)</f>
        <v>87</v>
      </c>
      <c r="C28" s="3">
        <f>SUM(F17:I17)</f>
        <v>96</v>
      </c>
      <c r="D28" s="3">
        <f>SUM(J17:M17)</f>
        <v>72</v>
      </c>
      <c r="E28" s="3">
        <f t="shared" si="5"/>
        <v>45</v>
      </c>
      <c r="F28" s="3">
        <f t="shared" si="6"/>
        <v>168</v>
      </c>
      <c r="G28" s="3">
        <f>SUM(B28:F28)/5</f>
        <v>93.6</v>
      </c>
    </row>
    <row r="29" spans="1:20">
      <c r="A29" s="2" t="s">
        <v>19</v>
      </c>
      <c r="B29" s="3">
        <f>SUM(B24:B28)</f>
        <v>222</v>
      </c>
      <c r="C29" s="3">
        <f t="shared" ref="C29" si="7">SUM(C24:C28)</f>
        <v>270</v>
      </c>
      <c r="D29" s="3">
        <f t="shared" ref="D29" si="8">SUM(D24:D28)</f>
        <v>450</v>
      </c>
      <c r="E29" s="3">
        <f t="shared" ref="E29" si="9">SUM(E24:E28)</f>
        <v>483</v>
      </c>
      <c r="F29" s="3">
        <f t="shared" ref="F29" si="10">SUM(F24:F28)</f>
        <v>720</v>
      </c>
      <c r="G29" s="3">
        <f t="shared" ref="G29" si="11">SUM(G24:G28)</f>
        <v>429</v>
      </c>
    </row>
    <row r="30" spans="1:20">
      <c r="A30" s="5" t="s">
        <v>14</v>
      </c>
      <c r="B30" s="5">
        <v>60</v>
      </c>
      <c r="C30" s="5">
        <v>66</v>
      </c>
      <c r="D30" s="5">
        <v>240</v>
      </c>
      <c r="E30" s="5">
        <v>138</v>
      </c>
      <c r="F30" s="5">
        <v>108</v>
      </c>
      <c r="G30" s="5">
        <v>122.4</v>
      </c>
    </row>
    <row r="31" spans="1:20">
      <c r="A31" s="5" t="s">
        <v>15</v>
      </c>
      <c r="B31" s="5">
        <v>30</v>
      </c>
      <c r="C31" s="5">
        <v>12</v>
      </c>
      <c r="D31" s="5">
        <v>24</v>
      </c>
      <c r="E31" s="5">
        <v>30</v>
      </c>
      <c r="F31" s="5">
        <v>24</v>
      </c>
      <c r="G31" s="5">
        <v>24</v>
      </c>
    </row>
    <row r="32" spans="1:20">
      <c r="A32" s="5" t="s">
        <v>16</v>
      </c>
      <c r="B32" s="5">
        <v>9</v>
      </c>
      <c r="C32" s="5">
        <v>24</v>
      </c>
      <c r="D32" s="5">
        <v>57</v>
      </c>
      <c r="E32" s="5">
        <v>69</v>
      </c>
      <c r="F32" s="5">
        <v>48</v>
      </c>
    </row>
    <row r="33" spans="1:6">
      <c r="A33" s="5" t="s">
        <v>46</v>
      </c>
      <c r="B33" s="5">
        <f>SUM(B27:B28)</f>
        <v>123</v>
      </c>
      <c r="C33" s="5">
        <f t="shared" ref="C33:F33" si="12">SUM(C27:C28)</f>
        <v>168</v>
      </c>
      <c r="D33" s="5">
        <f t="shared" si="12"/>
        <v>129</v>
      </c>
      <c r="E33" s="5">
        <f t="shared" si="12"/>
        <v>246</v>
      </c>
      <c r="F33" s="5">
        <f t="shared" si="12"/>
        <v>540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11" workbookViewId="0">
      <selection activeCell="B22" sqref="B22:R22"/>
    </sheetView>
  </sheetViews>
  <sheetFormatPr baseColWidth="10" defaultRowHeight="15" x14ac:dyDescent="0"/>
  <cols>
    <col min="1" max="1" width="15.1640625" style="5" customWidth="1"/>
    <col min="2" max="18" width="11.83203125" style="5" bestFit="1" customWidth="1"/>
    <col min="19" max="19" width="13" style="5" bestFit="1" customWidth="1"/>
    <col min="20" max="16384" width="10.83203125" style="5"/>
  </cols>
  <sheetData>
    <row r="1" spans="1:19" ht="30">
      <c r="A1" s="14" t="s">
        <v>42</v>
      </c>
    </row>
    <row r="2" spans="1:19">
      <c r="A2" s="5" t="s">
        <v>13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0</v>
      </c>
      <c r="H2" s="9" t="s">
        <v>1</v>
      </c>
      <c r="I2" s="9" t="s">
        <v>2</v>
      </c>
      <c r="J2" s="9" t="s">
        <v>3</v>
      </c>
      <c r="K2" s="9" t="s">
        <v>4</v>
      </c>
      <c r="L2" s="9" t="s">
        <v>5</v>
      </c>
      <c r="M2" s="9" t="s">
        <v>6</v>
      </c>
      <c r="N2" s="9" t="s">
        <v>7</v>
      </c>
      <c r="O2" s="9" t="s">
        <v>8</v>
      </c>
      <c r="P2" s="9" t="s">
        <v>9</v>
      </c>
      <c r="Q2" s="9" t="s">
        <v>10</v>
      </c>
      <c r="R2" s="9" t="s">
        <v>11</v>
      </c>
    </row>
    <row r="3" spans="1:19">
      <c r="A3" s="5" t="s">
        <v>14</v>
      </c>
      <c r="B3" s="9">
        <v>6.5</v>
      </c>
      <c r="C3" s="9">
        <v>5.4</v>
      </c>
      <c r="D3" s="9">
        <v>5</v>
      </c>
      <c r="E3" s="9">
        <v>4.4000000000000004</v>
      </c>
      <c r="F3" s="9" t="s">
        <v>25</v>
      </c>
      <c r="G3" s="9">
        <v>10.3</v>
      </c>
      <c r="H3" s="9">
        <v>6.8</v>
      </c>
      <c r="I3" s="9">
        <v>5.3</v>
      </c>
      <c r="J3" s="9">
        <v>25.7</v>
      </c>
      <c r="K3" s="9">
        <v>20.7</v>
      </c>
      <c r="L3" s="9">
        <v>17.600000000000001</v>
      </c>
      <c r="M3" s="9">
        <v>15.1</v>
      </c>
      <c r="N3" s="9">
        <v>13</v>
      </c>
      <c r="O3" s="9">
        <v>11.9</v>
      </c>
      <c r="P3" s="9">
        <v>10.7</v>
      </c>
      <c r="Q3" s="9">
        <v>9.8000000000000007</v>
      </c>
      <c r="R3" s="9">
        <v>9.1</v>
      </c>
    </row>
    <row r="4" spans="1:19">
      <c r="A4" s="5" t="s">
        <v>15</v>
      </c>
      <c r="B4" s="9">
        <v>3</v>
      </c>
      <c r="C4" s="9">
        <v>2.5</v>
      </c>
      <c r="D4" s="9">
        <v>2.4</v>
      </c>
      <c r="E4" s="9">
        <v>2.1</v>
      </c>
      <c r="F4" s="9">
        <v>4.2</v>
      </c>
      <c r="G4" s="9" t="s">
        <v>25</v>
      </c>
      <c r="H4" s="9" t="s">
        <v>25</v>
      </c>
      <c r="I4" s="9" t="s">
        <v>25</v>
      </c>
      <c r="J4" s="9" t="s">
        <v>25</v>
      </c>
      <c r="K4" s="9">
        <v>1.9</v>
      </c>
      <c r="L4" s="9">
        <v>2.6</v>
      </c>
      <c r="M4" s="9">
        <v>3.5</v>
      </c>
      <c r="N4" s="9">
        <v>1.7</v>
      </c>
      <c r="O4" s="9">
        <v>1.4</v>
      </c>
      <c r="P4" s="9">
        <v>1.2</v>
      </c>
      <c r="Q4" s="9">
        <v>1.1000000000000001</v>
      </c>
      <c r="R4" s="9">
        <v>0.9</v>
      </c>
    </row>
    <row r="5" spans="1:19">
      <c r="A5" s="5" t="s">
        <v>16</v>
      </c>
      <c r="B5" s="9">
        <v>1.2</v>
      </c>
      <c r="C5" s="9">
        <v>0.7</v>
      </c>
      <c r="D5" s="9" t="s">
        <v>25</v>
      </c>
      <c r="E5" s="9" t="s">
        <v>25</v>
      </c>
      <c r="F5" s="9">
        <v>0.9</v>
      </c>
      <c r="G5" s="9">
        <v>0.7</v>
      </c>
      <c r="H5" s="9">
        <v>0.7</v>
      </c>
      <c r="I5" s="9">
        <v>0.9</v>
      </c>
      <c r="J5" s="9">
        <v>0.6</v>
      </c>
      <c r="K5" s="9">
        <v>0.5</v>
      </c>
      <c r="L5" s="9">
        <v>1.3</v>
      </c>
      <c r="M5" s="9">
        <v>0.8</v>
      </c>
      <c r="N5" s="9">
        <v>0.8</v>
      </c>
      <c r="O5" s="9">
        <v>0.8</v>
      </c>
      <c r="P5" s="9">
        <v>1</v>
      </c>
      <c r="Q5" s="9">
        <v>0.4</v>
      </c>
      <c r="R5" s="9">
        <v>0.6</v>
      </c>
    </row>
    <row r="6" spans="1:19">
      <c r="A6" s="5" t="s">
        <v>17</v>
      </c>
      <c r="B6" s="9">
        <v>0.4</v>
      </c>
      <c r="C6" s="9">
        <v>0.2</v>
      </c>
      <c r="D6" s="9">
        <v>0.4</v>
      </c>
      <c r="E6" s="9">
        <v>0.4</v>
      </c>
      <c r="F6" s="9">
        <v>0.8</v>
      </c>
      <c r="G6" s="9">
        <v>0.8</v>
      </c>
      <c r="H6" s="9">
        <v>0.7</v>
      </c>
      <c r="I6" s="9">
        <v>0.6</v>
      </c>
      <c r="J6" s="9">
        <v>0.6</v>
      </c>
      <c r="K6" s="9">
        <v>0.5</v>
      </c>
      <c r="L6" s="9">
        <v>0.5</v>
      </c>
      <c r="M6" s="9">
        <v>0.9</v>
      </c>
      <c r="N6" s="9">
        <v>1.6</v>
      </c>
      <c r="O6" s="9">
        <v>1.8</v>
      </c>
      <c r="P6" s="9">
        <v>1.4</v>
      </c>
      <c r="Q6" s="9">
        <v>1.3</v>
      </c>
      <c r="R6" s="9">
        <v>2.1</v>
      </c>
    </row>
    <row r="7" spans="1:19">
      <c r="A7" s="5" t="s">
        <v>18</v>
      </c>
      <c r="B7" s="9">
        <v>0.6</v>
      </c>
      <c r="C7" s="9">
        <v>0.6</v>
      </c>
      <c r="D7" s="9">
        <v>0.7</v>
      </c>
      <c r="E7" s="9">
        <v>0.7</v>
      </c>
      <c r="F7" s="9">
        <v>0.8</v>
      </c>
      <c r="G7" s="9">
        <v>0.8</v>
      </c>
      <c r="H7" s="9">
        <v>0.7</v>
      </c>
      <c r="I7" s="9">
        <v>0.7</v>
      </c>
      <c r="J7" s="9">
        <v>0.7</v>
      </c>
      <c r="K7" s="9">
        <v>0.7</v>
      </c>
      <c r="L7" s="9">
        <v>0.6</v>
      </c>
      <c r="M7" s="9">
        <v>0.7</v>
      </c>
      <c r="N7" s="9">
        <v>0.6</v>
      </c>
      <c r="O7" s="9">
        <v>0.4</v>
      </c>
      <c r="P7" s="9">
        <v>0.5</v>
      </c>
      <c r="Q7" s="9">
        <v>0.7</v>
      </c>
      <c r="R7" s="9">
        <v>2</v>
      </c>
    </row>
    <row r="8" spans="1:19">
      <c r="A8" s="5" t="s">
        <v>19</v>
      </c>
      <c r="B8" s="9">
        <v>0.9</v>
      </c>
      <c r="C8" s="9">
        <v>0.8</v>
      </c>
      <c r="D8" s="9">
        <v>0.9</v>
      </c>
      <c r="E8" s="9">
        <v>0.9</v>
      </c>
      <c r="F8" s="9">
        <v>1</v>
      </c>
      <c r="G8" s="9">
        <v>1.2</v>
      </c>
      <c r="H8" s="9">
        <v>1</v>
      </c>
      <c r="I8" s="9">
        <v>0.9</v>
      </c>
      <c r="J8" s="9">
        <v>1.8</v>
      </c>
      <c r="K8" s="9">
        <v>1.6</v>
      </c>
      <c r="L8" s="9">
        <v>1.6</v>
      </c>
      <c r="M8" s="9">
        <v>1.4</v>
      </c>
      <c r="N8" s="9">
        <v>1.5</v>
      </c>
      <c r="O8" s="9">
        <v>1.4</v>
      </c>
      <c r="P8" s="9">
        <v>1.4</v>
      </c>
      <c r="Q8" s="9">
        <v>1.3</v>
      </c>
      <c r="R8" s="9">
        <v>1.9</v>
      </c>
    </row>
    <row r="10" spans="1:19">
      <c r="A10" s="5" t="s">
        <v>12</v>
      </c>
    </row>
    <row r="15" spans="1:19">
      <c r="A15" s="24"/>
      <c r="B15" s="20">
        <v>2014</v>
      </c>
      <c r="C15" s="21"/>
      <c r="D15" s="21"/>
      <c r="E15" s="22"/>
      <c r="F15" s="20">
        <v>2015</v>
      </c>
      <c r="G15" s="21"/>
      <c r="H15" s="21"/>
      <c r="I15" s="22"/>
      <c r="J15" s="20">
        <v>2016</v>
      </c>
      <c r="K15" s="21"/>
      <c r="L15" s="21"/>
      <c r="M15" s="22"/>
      <c r="N15" s="20">
        <v>2017</v>
      </c>
      <c r="O15" s="21"/>
      <c r="P15" s="21"/>
      <c r="Q15" s="22"/>
      <c r="R15" s="3">
        <v>2018</v>
      </c>
      <c r="S15" s="24" t="s">
        <v>32</v>
      </c>
    </row>
    <row r="16" spans="1:19">
      <c r="A16" s="25"/>
      <c r="B16" s="3" t="s">
        <v>27</v>
      </c>
      <c r="C16" s="3" t="s">
        <v>28</v>
      </c>
      <c r="D16" s="3" t="s">
        <v>29</v>
      </c>
      <c r="E16" s="3" t="s">
        <v>30</v>
      </c>
      <c r="F16" s="3" t="s">
        <v>27</v>
      </c>
      <c r="G16" s="3" t="s">
        <v>28</v>
      </c>
      <c r="H16" s="3" t="s">
        <v>29</v>
      </c>
      <c r="I16" s="3" t="s">
        <v>30</v>
      </c>
      <c r="J16" s="3" t="s">
        <v>27</v>
      </c>
      <c r="K16" s="3" t="s">
        <v>28</v>
      </c>
      <c r="L16" s="3" t="s">
        <v>29</v>
      </c>
      <c r="M16" s="3" t="s">
        <v>30</v>
      </c>
      <c r="N16" s="3" t="s">
        <v>27</v>
      </c>
      <c r="O16" s="3" t="s">
        <v>28</v>
      </c>
      <c r="P16" s="3" t="s">
        <v>29</v>
      </c>
      <c r="Q16" s="3" t="s">
        <v>30</v>
      </c>
      <c r="R16" s="3" t="s">
        <v>27</v>
      </c>
      <c r="S16" s="26"/>
    </row>
    <row r="17" spans="1:19">
      <c r="A17" s="5" t="s">
        <v>37</v>
      </c>
      <c r="B17" s="9">
        <v>6.5</v>
      </c>
      <c r="C17" s="9">
        <v>5.4</v>
      </c>
      <c r="D17" s="9">
        <v>5</v>
      </c>
      <c r="E17" s="9">
        <v>4.4000000000000004</v>
      </c>
      <c r="F17" s="9">
        <v>0</v>
      </c>
      <c r="G17" s="9">
        <v>10.3</v>
      </c>
      <c r="H17" s="9">
        <v>6.8</v>
      </c>
      <c r="I17" s="9">
        <v>5.3</v>
      </c>
      <c r="J17" s="9">
        <v>25.7</v>
      </c>
      <c r="K17" s="9">
        <v>20.7</v>
      </c>
      <c r="L17" s="9">
        <v>17.600000000000001</v>
      </c>
      <c r="M17" s="9">
        <v>15.1</v>
      </c>
      <c r="N17" s="9">
        <v>13</v>
      </c>
      <c r="O17" s="9">
        <v>11.9</v>
      </c>
      <c r="P17" s="9">
        <v>10.7</v>
      </c>
      <c r="Q17" s="9">
        <v>9.8000000000000007</v>
      </c>
      <c r="R17" s="9">
        <v>9.1</v>
      </c>
      <c r="S17" s="12">
        <f t="shared" ref="S17:S22" si="0">SUM(B17:R17)/17</f>
        <v>10.429411764705881</v>
      </c>
    </row>
    <row r="18" spans="1:19">
      <c r="A18" s="5" t="s">
        <v>38</v>
      </c>
      <c r="B18" s="9">
        <v>3</v>
      </c>
      <c r="C18" s="9">
        <v>2.5</v>
      </c>
      <c r="D18" s="9">
        <v>2.4</v>
      </c>
      <c r="E18" s="9">
        <v>2.1</v>
      </c>
      <c r="F18" s="9">
        <v>4.2</v>
      </c>
      <c r="G18" s="9">
        <v>0</v>
      </c>
      <c r="H18" s="9">
        <v>0</v>
      </c>
      <c r="I18" s="9">
        <v>0</v>
      </c>
      <c r="J18" s="9">
        <v>0</v>
      </c>
      <c r="K18" s="9">
        <v>1.9</v>
      </c>
      <c r="L18" s="9">
        <v>2.6</v>
      </c>
      <c r="M18" s="9">
        <v>3.5</v>
      </c>
      <c r="N18" s="9">
        <v>1.7</v>
      </c>
      <c r="O18" s="9">
        <v>1.4</v>
      </c>
      <c r="P18" s="9">
        <v>1.2</v>
      </c>
      <c r="Q18" s="9">
        <v>1.1000000000000001</v>
      </c>
      <c r="R18" s="9">
        <v>0.9</v>
      </c>
      <c r="S18" s="12">
        <f t="shared" si="0"/>
        <v>1.6764705882352939</v>
      </c>
    </row>
    <row r="19" spans="1:19">
      <c r="A19" s="5" t="s">
        <v>39</v>
      </c>
      <c r="B19" s="9">
        <v>1.2</v>
      </c>
      <c r="C19" s="9">
        <v>0.7</v>
      </c>
      <c r="D19" s="9">
        <v>0</v>
      </c>
      <c r="E19" s="9">
        <v>0</v>
      </c>
      <c r="F19" s="9">
        <v>0.9</v>
      </c>
      <c r="G19" s="9">
        <v>0.7</v>
      </c>
      <c r="H19" s="9">
        <v>0.7</v>
      </c>
      <c r="I19" s="9">
        <v>0.9</v>
      </c>
      <c r="J19" s="9">
        <v>0.6</v>
      </c>
      <c r="K19" s="9">
        <v>0.5</v>
      </c>
      <c r="L19" s="9">
        <v>1.3</v>
      </c>
      <c r="M19" s="9">
        <v>0.8</v>
      </c>
      <c r="N19" s="9">
        <v>0.8</v>
      </c>
      <c r="O19" s="9">
        <v>0.8</v>
      </c>
      <c r="P19" s="9">
        <v>1</v>
      </c>
      <c r="Q19" s="9">
        <v>0.4</v>
      </c>
      <c r="R19" s="9">
        <v>0.6</v>
      </c>
      <c r="S19" s="12">
        <f t="shared" si="0"/>
        <v>0.70000000000000018</v>
      </c>
    </row>
    <row r="20" spans="1:19">
      <c r="A20" s="5" t="s">
        <v>40</v>
      </c>
      <c r="B20" s="9">
        <v>0.4</v>
      </c>
      <c r="C20" s="9">
        <v>0.2</v>
      </c>
      <c r="D20" s="9">
        <v>0.4</v>
      </c>
      <c r="E20" s="9">
        <v>0.4</v>
      </c>
      <c r="F20" s="9">
        <v>0.8</v>
      </c>
      <c r="G20" s="9">
        <v>0.8</v>
      </c>
      <c r="H20" s="9">
        <v>0.7</v>
      </c>
      <c r="I20" s="9">
        <v>0.6</v>
      </c>
      <c r="J20" s="9">
        <v>0.6</v>
      </c>
      <c r="K20" s="9">
        <v>0.5</v>
      </c>
      <c r="L20" s="9">
        <v>0.5</v>
      </c>
      <c r="M20" s="9">
        <v>0.9</v>
      </c>
      <c r="N20" s="9">
        <v>1.6</v>
      </c>
      <c r="O20" s="9">
        <v>1.8</v>
      </c>
      <c r="P20" s="9">
        <v>1.4</v>
      </c>
      <c r="Q20" s="9">
        <v>1.3</v>
      </c>
      <c r="R20" s="9">
        <v>2.1</v>
      </c>
      <c r="S20" s="12">
        <f t="shared" si="0"/>
        <v>0.88235294117647067</v>
      </c>
    </row>
    <row r="21" spans="1:19">
      <c r="A21" s="5" t="s">
        <v>41</v>
      </c>
      <c r="B21" s="9">
        <v>0.6</v>
      </c>
      <c r="C21" s="9">
        <v>0.6</v>
      </c>
      <c r="D21" s="9">
        <v>0.7</v>
      </c>
      <c r="E21" s="9">
        <v>0.7</v>
      </c>
      <c r="F21" s="9">
        <v>0.8</v>
      </c>
      <c r="G21" s="9">
        <v>0.8</v>
      </c>
      <c r="H21" s="9">
        <v>0.7</v>
      </c>
      <c r="I21" s="9">
        <v>0.7</v>
      </c>
      <c r="J21" s="9">
        <v>0.7</v>
      </c>
      <c r="K21" s="9">
        <v>0.7</v>
      </c>
      <c r="L21" s="9">
        <v>0.6</v>
      </c>
      <c r="M21" s="9">
        <v>0.7</v>
      </c>
      <c r="N21" s="9">
        <v>0.6</v>
      </c>
      <c r="O21" s="9">
        <v>0.4</v>
      </c>
      <c r="P21" s="9">
        <v>0.5</v>
      </c>
      <c r="Q21" s="9">
        <v>0.7</v>
      </c>
      <c r="R21" s="9">
        <v>2</v>
      </c>
      <c r="S21" s="12">
        <f t="shared" si="0"/>
        <v>0.73529411764705876</v>
      </c>
    </row>
    <row r="22" spans="1:19">
      <c r="A22" s="5" t="s">
        <v>19</v>
      </c>
      <c r="B22" s="9">
        <v>0.9</v>
      </c>
      <c r="C22" s="9">
        <v>0.8</v>
      </c>
      <c r="D22" s="9">
        <v>0.9</v>
      </c>
      <c r="E22" s="9">
        <v>0.9</v>
      </c>
      <c r="F22" s="9">
        <v>1</v>
      </c>
      <c r="G22" s="9">
        <v>1.2</v>
      </c>
      <c r="H22" s="9">
        <v>1</v>
      </c>
      <c r="I22" s="9">
        <v>0.9</v>
      </c>
      <c r="J22" s="9">
        <v>1.8</v>
      </c>
      <c r="K22" s="9">
        <v>1.6</v>
      </c>
      <c r="L22" s="9">
        <v>1.6</v>
      </c>
      <c r="M22" s="9">
        <v>1.4</v>
      </c>
      <c r="N22" s="9">
        <v>1.5</v>
      </c>
      <c r="O22" s="9">
        <v>1.4</v>
      </c>
      <c r="P22" s="9">
        <v>1.4</v>
      </c>
      <c r="Q22" s="9">
        <v>1.3</v>
      </c>
      <c r="R22" s="9">
        <v>1.9</v>
      </c>
      <c r="S22" s="12">
        <f t="shared" si="0"/>
        <v>1.2647058823529409</v>
      </c>
    </row>
    <row r="23" spans="1:19">
      <c r="A23" s="5" t="s">
        <v>37</v>
      </c>
      <c r="B23" s="9">
        <v>6.5</v>
      </c>
      <c r="C23" s="9">
        <v>5.4</v>
      </c>
      <c r="D23" s="9">
        <v>5</v>
      </c>
      <c r="E23" s="9">
        <v>4.4000000000000004</v>
      </c>
      <c r="F23" s="9">
        <v>0</v>
      </c>
      <c r="G23" s="9">
        <v>10.3</v>
      </c>
      <c r="H23" s="9">
        <v>6.8</v>
      </c>
      <c r="I23" s="9">
        <v>5.3</v>
      </c>
      <c r="J23" s="9">
        <v>25.7</v>
      </c>
      <c r="K23" s="9">
        <v>20.7</v>
      </c>
      <c r="L23" s="9">
        <v>17.600000000000001</v>
      </c>
      <c r="M23" s="9">
        <v>15.1</v>
      </c>
      <c r="N23" s="9">
        <v>13</v>
      </c>
      <c r="O23" s="9">
        <v>11.9</v>
      </c>
      <c r="P23" s="9">
        <v>10.7</v>
      </c>
      <c r="Q23" s="9">
        <v>9.8000000000000007</v>
      </c>
      <c r="R23" s="9">
        <v>9.1</v>
      </c>
    </row>
    <row r="24" spans="1:19">
      <c r="A24" s="5" t="s">
        <v>38</v>
      </c>
      <c r="B24" s="9">
        <v>3</v>
      </c>
      <c r="C24" s="9">
        <v>2.5</v>
      </c>
      <c r="D24" s="9">
        <v>2.4</v>
      </c>
      <c r="E24" s="9">
        <v>2.1</v>
      </c>
      <c r="F24" s="9">
        <v>4.2</v>
      </c>
      <c r="G24" s="9">
        <v>0</v>
      </c>
      <c r="H24" s="9">
        <v>0</v>
      </c>
      <c r="I24" s="9">
        <v>0</v>
      </c>
      <c r="J24" s="9">
        <v>0</v>
      </c>
      <c r="K24" s="9">
        <v>1.9</v>
      </c>
      <c r="L24" s="9">
        <v>2.6</v>
      </c>
      <c r="M24" s="9">
        <v>3.5</v>
      </c>
      <c r="N24" s="9">
        <v>1.7</v>
      </c>
      <c r="O24" s="9">
        <v>1.4</v>
      </c>
      <c r="P24" s="9">
        <v>1.2</v>
      </c>
      <c r="Q24" s="9">
        <v>1.1000000000000001</v>
      </c>
      <c r="R24" s="9">
        <v>0.9</v>
      </c>
    </row>
    <row r="25" spans="1:19">
      <c r="A25" s="5" t="s">
        <v>39</v>
      </c>
      <c r="B25" s="9">
        <v>1.2</v>
      </c>
      <c r="C25" s="9">
        <v>0.7</v>
      </c>
      <c r="D25" s="9">
        <v>0</v>
      </c>
      <c r="E25" s="9">
        <v>0</v>
      </c>
      <c r="F25" s="9">
        <v>0.9</v>
      </c>
      <c r="G25" s="9">
        <v>0.7</v>
      </c>
      <c r="H25" s="9">
        <v>0.7</v>
      </c>
      <c r="I25" s="9">
        <v>0.9</v>
      </c>
      <c r="J25" s="9">
        <v>0.6</v>
      </c>
      <c r="K25" s="9">
        <v>0.5</v>
      </c>
      <c r="L25" s="9">
        <v>1.3</v>
      </c>
      <c r="M25" s="9">
        <v>0.8</v>
      </c>
      <c r="N25" s="9">
        <v>0.8</v>
      </c>
      <c r="O25" s="9">
        <v>0.8</v>
      </c>
      <c r="P25" s="9">
        <v>1</v>
      </c>
      <c r="Q25" s="9">
        <v>0.4</v>
      </c>
      <c r="R25" s="9">
        <v>0.6</v>
      </c>
    </row>
    <row r="26" spans="1:19">
      <c r="A26" s="5" t="s">
        <v>46</v>
      </c>
      <c r="B26" s="12">
        <f>SUM(B20:B21)</f>
        <v>1</v>
      </c>
      <c r="C26" s="12">
        <f t="shared" ref="C26:R26" si="1">SUM(C20:C21)</f>
        <v>0.8</v>
      </c>
      <c r="D26" s="12">
        <f t="shared" si="1"/>
        <v>1.1000000000000001</v>
      </c>
      <c r="E26" s="12">
        <f t="shared" si="1"/>
        <v>1.1000000000000001</v>
      </c>
      <c r="F26" s="12">
        <f t="shared" si="1"/>
        <v>1.6</v>
      </c>
      <c r="G26" s="12">
        <f t="shared" si="1"/>
        <v>1.6</v>
      </c>
      <c r="H26" s="12">
        <f t="shared" si="1"/>
        <v>1.4</v>
      </c>
      <c r="I26" s="12">
        <f t="shared" si="1"/>
        <v>1.2999999999999998</v>
      </c>
      <c r="J26" s="12">
        <f t="shared" si="1"/>
        <v>1.2999999999999998</v>
      </c>
      <c r="K26" s="12">
        <f t="shared" si="1"/>
        <v>1.2</v>
      </c>
      <c r="L26" s="12">
        <f t="shared" si="1"/>
        <v>1.1000000000000001</v>
      </c>
      <c r="M26" s="12">
        <f t="shared" si="1"/>
        <v>1.6</v>
      </c>
      <c r="N26" s="12">
        <f t="shared" si="1"/>
        <v>2.2000000000000002</v>
      </c>
      <c r="O26" s="12">
        <f t="shared" si="1"/>
        <v>2.2000000000000002</v>
      </c>
      <c r="P26" s="12">
        <f t="shared" si="1"/>
        <v>1.9</v>
      </c>
      <c r="Q26" s="12">
        <f t="shared" si="1"/>
        <v>2</v>
      </c>
      <c r="R26" s="12">
        <f t="shared" si="1"/>
        <v>4.0999999999999996</v>
      </c>
    </row>
  </sheetData>
  <mergeCells count="6">
    <mergeCell ref="A15:A16"/>
    <mergeCell ref="S15:S16"/>
    <mergeCell ref="B15:E15"/>
    <mergeCell ref="F15:I15"/>
    <mergeCell ref="J15:M15"/>
    <mergeCell ref="N15:Q1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MAÑO_MERCADO" enableFormatConditionsCalculation="0"/>
  <dimension ref="A1:Z27"/>
  <sheetViews>
    <sheetView tabSelected="1" topLeftCell="A2" workbookViewId="0">
      <selection activeCell="S16" sqref="S16"/>
    </sheetView>
  </sheetViews>
  <sheetFormatPr baseColWidth="10" defaultRowHeight="15" x14ac:dyDescent="0"/>
  <cols>
    <col min="1" max="16384" width="10.83203125" style="27"/>
  </cols>
  <sheetData>
    <row r="1" spans="1:26">
      <c r="A1" s="27" t="s">
        <v>13</v>
      </c>
      <c r="B1" s="27" t="s">
        <v>20</v>
      </c>
      <c r="C1" s="27" t="s">
        <v>21</v>
      </c>
      <c r="D1" s="27" t="s">
        <v>22</v>
      </c>
      <c r="E1" s="27" t="s">
        <v>23</v>
      </c>
      <c r="F1" s="27" t="s">
        <v>24</v>
      </c>
      <c r="G1" s="27" t="s">
        <v>0</v>
      </c>
      <c r="H1" s="27" t="s">
        <v>1</v>
      </c>
      <c r="I1" s="27" t="s">
        <v>2</v>
      </c>
      <c r="J1" s="27" t="s">
        <v>3</v>
      </c>
      <c r="K1" s="27" t="s">
        <v>4</v>
      </c>
      <c r="L1" s="27" t="s">
        <v>5</v>
      </c>
      <c r="M1" s="27" t="s">
        <v>6</v>
      </c>
      <c r="N1" s="27" t="s">
        <v>7</v>
      </c>
      <c r="O1" s="27" t="s">
        <v>8</v>
      </c>
      <c r="P1" s="27" t="s">
        <v>9</v>
      </c>
      <c r="Q1" s="27" t="s">
        <v>10</v>
      </c>
      <c r="R1" s="27" t="s">
        <v>11</v>
      </c>
    </row>
    <row r="2" spans="1:26">
      <c r="A2" s="27" t="s">
        <v>14</v>
      </c>
      <c r="B2" s="27">
        <v>56</v>
      </c>
      <c r="C2" s="27">
        <v>42</v>
      </c>
      <c r="D2" s="27">
        <v>52</v>
      </c>
      <c r="E2" s="27">
        <v>42</v>
      </c>
      <c r="F2" s="27">
        <v>48</v>
      </c>
      <c r="G2" s="27">
        <v>45</v>
      </c>
      <c r="H2" s="27">
        <v>36</v>
      </c>
      <c r="I2" s="27">
        <v>67</v>
      </c>
      <c r="J2" s="27">
        <v>71</v>
      </c>
      <c r="K2" s="27">
        <v>69</v>
      </c>
      <c r="L2" s="27">
        <v>68</v>
      </c>
      <c r="M2" s="27">
        <v>14</v>
      </c>
      <c r="N2" s="27">
        <v>14</v>
      </c>
      <c r="O2" s="27">
        <v>13</v>
      </c>
      <c r="P2" s="27">
        <v>12</v>
      </c>
      <c r="Q2" s="27">
        <v>12</v>
      </c>
      <c r="R2" s="27">
        <v>10</v>
      </c>
    </row>
    <row r="3" spans="1:26">
      <c r="A3" s="27" t="s">
        <v>15</v>
      </c>
      <c r="B3" s="27">
        <v>45</v>
      </c>
      <c r="C3" s="27">
        <v>30</v>
      </c>
      <c r="D3" s="27">
        <v>25</v>
      </c>
      <c r="E3" s="27">
        <v>73</v>
      </c>
      <c r="F3" s="27">
        <v>85</v>
      </c>
      <c r="G3" s="27">
        <v>80</v>
      </c>
      <c r="H3" s="27">
        <v>76</v>
      </c>
      <c r="I3" s="27">
        <v>13</v>
      </c>
      <c r="J3" s="27">
        <v>2</v>
      </c>
      <c r="K3" s="27">
        <v>3</v>
      </c>
      <c r="L3" s="27">
        <v>12</v>
      </c>
      <c r="M3" s="27">
        <v>66</v>
      </c>
      <c r="N3" s="27">
        <v>31</v>
      </c>
      <c r="O3" s="27">
        <v>23</v>
      </c>
      <c r="P3" s="27">
        <v>44</v>
      </c>
      <c r="Q3" s="27">
        <v>30</v>
      </c>
      <c r="R3" s="27">
        <v>48</v>
      </c>
    </row>
    <row r="4" spans="1:26">
      <c r="A4" s="27" t="s">
        <v>16</v>
      </c>
      <c r="B4" s="27">
        <v>15</v>
      </c>
      <c r="C4" s="27">
        <v>13</v>
      </c>
      <c r="D4" s="27">
        <v>11</v>
      </c>
      <c r="E4" s="27">
        <v>11</v>
      </c>
      <c r="F4" s="27">
        <v>17</v>
      </c>
      <c r="G4" s="27">
        <v>17</v>
      </c>
      <c r="H4" s="27">
        <v>16</v>
      </c>
      <c r="I4" s="27">
        <v>16</v>
      </c>
      <c r="J4" s="27">
        <v>15</v>
      </c>
      <c r="K4" s="27">
        <v>14</v>
      </c>
      <c r="L4" s="27">
        <v>19</v>
      </c>
      <c r="M4" s="27">
        <v>18</v>
      </c>
      <c r="N4" s="27">
        <v>10</v>
      </c>
      <c r="O4" s="27">
        <v>10</v>
      </c>
      <c r="P4" s="27">
        <v>8</v>
      </c>
      <c r="Q4" s="27">
        <v>5</v>
      </c>
      <c r="R4" s="27">
        <v>12</v>
      </c>
    </row>
    <row r="5" spans="1:26">
      <c r="A5" s="27" t="s">
        <v>17</v>
      </c>
      <c r="B5" s="27">
        <v>7</v>
      </c>
      <c r="C5" s="27">
        <v>4</v>
      </c>
      <c r="D5" s="27">
        <v>3</v>
      </c>
      <c r="E5" s="27">
        <v>2</v>
      </c>
      <c r="F5" s="27">
        <v>2</v>
      </c>
      <c r="G5" s="27">
        <v>2</v>
      </c>
      <c r="H5" s="27">
        <v>3</v>
      </c>
      <c r="I5" s="27">
        <v>8</v>
      </c>
      <c r="J5" s="27">
        <v>9</v>
      </c>
      <c r="K5" s="27">
        <v>9</v>
      </c>
      <c r="L5" s="27">
        <v>8</v>
      </c>
      <c r="M5" s="27">
        <v>13</v>
      </c>
      <c r="N5" s="27">
        <v>11</v>
      </c>
      <c r="O5" s="27">
        <v>12</v>
      </c>
      <c r="P5" s="27">
        <v>13</v>
      </c>
      <c r="Q5" s="27">
        <v>8</v>
      </c>
      <c r="R5" s="27">
        <v>9</v>
      </c>
    </row>
    <row r="6" spans="1:26">
      <c r="A6" s="27" t="s">
        <v>18</v>
      </c>
      <c r="B6" s="27">
        <v>2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3</v>
      </c>
      <c r="N6" s="27">
        <v>3</v>
      </c>
      <c r="O6" s="27">
        <v>3</v>
      </c>
      <c r="P6" s="27">
        <v>3</v>
      </c>
      <c r="Q6" s="27">
        <v>3</v>
      </c>
      <c r="R6" s="27">
        <v>2</v>
      </c>
    </row>
    <row r="7" spans="1:26">
      <c r="A7" s="27" t="s">
        <v>19</v>
      </c>
      <c r="B7" s="27">
        <v>125</v>
      </c>
      <c r="C7" s="27">
        <v>90</v>
      </c>
      <c r="D7" s="27">
        <v>92</v>
      </c>
      <c r="E7" s="27">
        <v>128</v>
      </c>
      <c r="F7" s="27">
        <v>154</v>
      </c>
      <c r="G7" s="27">
        <v>145</v>
      </c>
      <c r="H7" s="27">
        <v>132</v>
      </c>
      <c r="I7" s="27">
        <v>104</v>
      </c>
      <c r="J7" s="27">
        <v>97</v>
      </c>
      <c r="K7" s="27">
        <v>95</v>
      </c>
      <c r="L7" s="27">
        <v>108</v>
      </c>
      <c r="M7" s="27">
        <v>114</v>
      </c>
      <c r="N7" s="27">
        <v>68</v>
      </c>
      <c r="O7" s="27">
        <v>61</v>
      </c>
      <c r="P7" s="27">
        <v>81</v>
      </c>
      <c r="Q7" s="27">
        <v>57</v>
      </c>
      <c r="R7" s="27">
        <v>82</v>
      </c>
    </row>
    <row r="9" spans="1:26">
      <c r="A9" s="27" t="s">
        <v>12</v>
      </c>
    </row>
    <row r="10" spans="1:26">
      <c r="S10" s="28" t="s">
        <v>47</v>
      </c>
      <c r="T10" s="28"/>
      <c r="U10" s="28"/>
      <c r="V10" s="28"/>
      <c r="W10" s="28"/>
      <c r="X10" s="28"/>
      <c r="Y10" s="28"/>
    </row>
    <row r="11" spans="1:26">
      <c r="A11" s="29"/>
      <c r="B11" s="30">
        <v>2014</v>
      </c>
      <c r="C11" s="30"/>
      <c r="D11" s="30"/>
      <c r="E11" s="30"/>
      <c r="F11" s="30">
        <v>2015</v>
      </c>
      <c r="G11" s="30"/>
      <c r="H11" s="30"/>
      <c r="I11" s="30"/>
      <c r="J11" s="30">
        <v>2016</v>
      </c>
      <c r="K11" s="30"/>
      <c r="L11" s="30"/>
      <c r="M11" s="30"/>
      <c r="N11" s="30">
        <v>2017</v>
      </c>
      <c r="O11" s="30"/>
      <c r="P11" s="30"/>
      <c r="Q11" s="30"/>
      <c r="R11" s="30">
        <v>2018</v>
      </c>
      <c r="S11" s="30"/>
      <c r="T11" s="30"/>
      <c r="U11" s="30"/>
      <c r="V11" s="28" t="s">
        <v>48</v>
      </c>
      <c r="W11" s="28"/>
      <c r="X11" s="28"/>
      <c r="Y11" s="28"/>
      <c r="Z11" s="31" t="s">
        <v>32</v>
      </c>
    </row>
    <row r="12" spans="1:26">
      <c r="A12" s="29"/>
      <c r="B12" s="31" t="s">
        <v>27</v>
      </c>
      <c r="C12" s="31" t="s">
        <v>28</v>
      </c>
      <c r="D12" s="31" t="s">
        <v>29</v>
      </c>
      <c r="E12" s="31" t="s">
        <v>30</v>
      </c>
      <c r="F12" s="31" t="s">
        <v>27</v>
      </c>
      <c r="G12" s="31" t="s">
        <v>28</v>
      </c>
      <c r="H12" s="31" t="s">
        <v>29</v>
      </c>
      <c r="I12" s="31" t="s">
        <v>30</v>
      </c>
      <c r="J12" s="31" t="s">
        <v>27</v>
      </c>
      <c r="K12" s="31" t="s">
        <v>28</v>
      </c>
      <c r="L12" s="31" t="s">
        <v>29</v>
      </c>
      <c r="M12" s="31" t="s">
        <v>30</v>
      </c>
      <c r="N12" s="31" t="s">
        <v>27</v>
      </c>
      <c r="O12" s="31" t="s">
        <v>28</v>
      </c>
      <c r="P12" s="31" t="s">
        <v>29</v>
      </c>
      <c r="Q12" s="31" t="s">
        <v>30</v>
      </c>
      <c r="R12" s="31" t="s">
        <v>27</v>
      </c>
      <c r="S12" s="31" t="s">
        <v>28</v>
      </c>
      <c r="T12" s="31" t="s">
        <v>29</v>
      </c>
      <c r="U12" s="31" t="s">
        <v>30</v>
      </c>
      <c r="V12" s="31" t="s">
        <v>27</v>
      </c>
      <c r="W12" s="31" t="s">
        <v>28</v>
      </c>
      <c r="X12" s="31" t="s">
        <v>29</v>
      </c>
      <c r="Y12" s="31" t="s">
        <v>30</v>
      </c>
      <c r="Z12" s="29" t="s">
        <v>34</v>
      </c>
    </row>
    <row r="13" spans="1:26">
      <c r="A13" s="29" t="s">
        <v>14</v>
      </c>
      <c r="B13" s="31">
        <f>B2*3</f>
        <v>168</v>
      </c>
      <c r="C13" s="31">
        <f t="shared" ref="C13:R17" si="0">C2*3</f>
        <v>126</v>
      </c>
      <c r="D13" s="31">
        <f t="shared" si="0"/>
        <v>156</v>
      </c>
      <c r="E13" s="31">
        <f t="shared" si="0"/>
        <v>126</v>
      </c>
      <c r="F13" s="31">
        <f t="shared" si="0"/>
        <v>144</v>
      </c>
      <c r="G13" s="31">
        <f t="shared" si="0"/>
        <v>135</v>
      </c>
      <c r="H13" s="31">
        <f t="shared" si="0"/>
        <v>108</v>
      </c>
      <c r="I13" s="31">
        <f t="shared" si="0"/>
        <v>201</v>
      </c>
      <c r="J13" s="31">
        <f t="shared" si="0"/>
        <v>213</v>
      </c>
      <c r="K13" s="31">
        <f t="shared" si="0"/>
        <v>207</v>
      </c>
      <c r="L13" s="31">
        <f t="shared" si="0"/>
        <v>204</v>
      </c>
      <c r="M13" s="31">
        <f t="shared" si="0"/>
        <v>42</v>
      </c>
      <c r="N13" s="31">
        <f t="shared" si="0"/>
        <v>42</v>
      </c>
      <c r="O13" s="31">
        <f t="shared" si="0"/>
        <v>39</v>
      </c>
      <c r="P13" s="31">
        <f t="shared" si="0"/>
        <v>36</v>
      </c>
      <c r="Q13" s="31">
        <f t="shared" si="0"/>
        <v>36</v>
      </c>
      <c r="R13" s="31">
        <f t="shared" si="0"/>
        <v>30</v>
      </c>
      <c r="S13" s="32">
        <f>(O13*$R$27)+O13</f>
        <v>34.923406927363018</v>
      </c>
      <c r="T13" s="32">
        <f>(P13*$R$27)+P13</f>
        <v>32.236991009873556</v>
      </c>
      <c r="U13" s="32">
        <f>(Q13*$R$27)+Q13</f>
        <v>32.236991009873556</v>
      </c>
      <c r="V13" s="32">
        <f>(R13*$R$27)+R13</f>
        <v>26.864159174894631</v>
      </c>
      <c r="Z13" s="33"/>
    </row>
    <row r="14" spans="1:26">
      <c r="A14" s="29" t="s">
        <v>15</v>
      </c>
      <c r="B14" s="31">
        <f t="shared" ref="B14:Q16" si="1">B3*3</f>
        <v>135</v>
      </c>
      <c r="C14" s="31">
        <f t="shared" si="1"/>
        <v>90</v>
      </c>
      <c r="D14" s="31">
        <f t="shared" si="1"/>
        <v>75</v>
      </c>
      <c r="E14" s="31">
        <f t="shared" si="1"/>
        <v>219</v>
      </c>
      <c r="F14" s="31">
        <f t="shared" si="1"/>
        <v>255</v>
      </c>
      <c r="G14" s="31">
        <f t="shared" si="1"/>
        <v>240</v>
      </c>
      <c r="H14" s="31">
        <f t="shared" si="1"/>
        <v>228</v>
      </c>
      <c r="I14" s="31">
        <f t="shared" si="1"/>
        <v>39</v>
      </c>
      <c r="J14" s="31">
        <f t="shared" si="1"/>
        <v>6</v>
      </c>
      <c r="K14" s="31">
        <f t="shared" si="1"/>
        <v>9</v>
      </c>
      <c r="L14" s="31">
        <f t="shared" si="1"/>
        <v>36</v>
      </c>
      <c r="M14" s="31">
        <f t="shared" si="1"/>
        <v>198</v>
      </c>
      <c r="N14" s="31">
        <f t="shared" si="1"/>
        <v>93</v>
      </c>
      <c r="O14" s="31">
        <f t="shared" si="1"/>
        <v>69</v>
      </c>
      <c r="P14" s="31">
        <f t="shared" si="1"/>
        <v>132</v>
      </c>
      <c r="Q14" s="31">
        <f t="shared" si="1"/>
        <v>90</v>
      </c>
      <c r="R14" s="31">
        <f t="shared" si="0"/>
        <v>144</v>
      </c>
      <c r="S14" s="32"/>
      <c r="T14" s="32"/>
      <c r="U14" s="32"/>
      <c r="V14" s="32"/>
      <c r="Z14" s="33"/>
    </row>
    <row r="15" spans="1:26">
      <c r="A15" s="29" t="s">
        <v>16</v>
      </c>
      <c r="B15" s="31">
        <f t="shared" si="1"/>
        <v>45</v>
      </c>
      <c r="C15" s="31">
        <f t="shared" si="0"/>
        <v>39</v>
      </c>
      <c r="D15" s="31">
        <f t="shared" si="0"/>
        <v>33</v>
      </c>
      <c r="E15" s="31">
        <f t="shared" si="0"/>
        <v>33</v>
      </c>
      <c r="F15" s="31">
        <f t="shared" si="0"/>
        <v>51</v>
      </c>
      <c r="G15" s="31">
        <f t="shared" si="0"/>
        <v>51</v>
      </c>
      <c r="H15" s="31">
        <f t="shared" si="0"/>
        <v>48</v>
      </c>
      <c r="I15" s="31">
        <f t="shared" si="0"/>
        <v>48</v>
      </c>
      <c r="J15" s="31">
        <f t="shared" si="0"/>
        <v>45</v>
      </c>
      <c r="K15" s="31">
        <f t="shared" si="0"/>
        <v>42</v>
      </c>
      <c r="L15" s="31">
        <f t="shared" si="0"/>
        <v>57</v>
      </c>
      <c r="M15" s="31">
        <f t="shared" si="0"/>
        <v>54</v>
      </c>
      <c r="N15" s="31">
        <f t="shared" si="0"/>
        <v>30</v>
      </c>
      <c r="O15" s="31">
        <f t="shared" si="0"/>
        <v>30</v>
      </c>
      <c r="P15" s="31">
        <f t="shared" si="0"/>
        <v>24</v>
      </c>
      <c r="Q15" s="31">
        <f t="shared" si="0"/>
        <v>15</v>
      </c>
      <c r="R15" s="31">
        <f t="shared" si="0"/>
        <v>36</v>
      </c>
      <c r="S15" s="32"/>
      <c r="T15" s="32"/>
      <c r="U15" s="32"/>
      <c r="V15" s="32"/>
      <c r="Z15" s="33"/>
    </row>
    <row r="16" spans="1:26">
      <c r="A16" s="29" t="s">
        <v>17</v>
      </c>
      <c r="B16" s="31">
        <f t="shared" si="1"/>
        <v>21</v>
      </c>
      <c r="C16" s="31">
        <f t="shared" si="0"/>
        <v>12</v>
      </c>
      <c r="D16" s="31">
        <f t="shared" si="0"/>
        <v>9</v>
      </c>
      <c r="E16" s="31">
        <f t="shared" si="0"/>
        <v>6</v>
      </c>
      <c r="F16" s="31">
        <f t="shared" si="0"/>
        <v>6</v>
      </c>
      <c r="G16" s="31">
        <f t="shared" si="0"/>
        <v>6</v>
      </c>
      <c r="H16" s="31">
        <f t="shared" si="0"/>
        <v>9</v>
      </c>
      <c r="I16" s="31">
        <f t="shared" si="0"/>
        <v>24</v>
      </c>
      <c r="J16" s="31">
        <f t="shared" si="0"/>
        <v>27</v>
      </c>
      <c r="K16" s="31">
        <f t="shared" si="0"/>
        <v>27</v>
      </c>
      <c r="L16" s="31">
        <f t="shared" si="0"/>
        <v>24</v>
      </c>
      <c r="M16" s="31">
        <f t="shared" si="0"/>
        <v>39</v>
      </c>
      <c r="N16" s="31">
        <f t="shared" si="0"/>
        <v>33</v>
      </c>
      <c r="O16" s="31">
        <f t="shared" si="0"/>
        <v>36</v>
      </c>
      <c r="P16" s="31">
        <f t="shared" si="0"/>
        <v>39</v>
      </c>
      <c r="Q16" s="31">
        <f t="shared" si="0"/>
        <v>24</v>
      </c>
      <c r="R16" s="31">
        <f t="shared" si="0"/>
        <v>27</v>
      </c>
      <c r="S16" s="32"/>
      <c r="T16" s="32"/>
      <c r="U16" s="32"/>
      <c r="V16" s="32"/>
      <c r="Z16" s="33"/>
    </row>
    <row r="17" spans="1:26">
      <c r="A17" s="29" t="s">
        <v>18</v>
      </c>
      <c r="B17" s="31">
        <f>B6*3</f>
        <v>6</v>
      </c>
      <c r="C17" s="31">
        <f t="shared" si="0"/>
        <v>3</v>
      </c>
      <c r="D17" s="31">
        <f t="shared" si="0"/>
        <v>3</v>
      </c>
      <c r="E17" s="31">
        <f t="shared" si="0"/>
        <v>3</v>
      </c>
      <c r="F17" s="31">
        <f t="shared" si="0"/>
        <v>3</v>
      </c>
      <c r="G17" s="31">
        <f t="shared" si="0"/>
        <v>3</v>
      </c>
      <c r="H17" s="31">
        <f t="shared" si="0"/>
        <v>3</v>
      </c>
      <c r="I17" s="31">
        <f t="shared" si="0"/>
        <v>3</v>
      </c>
      <c r="J17" s="31">
        <f t="shared" si="0"/>
        <v>3</v>
      </c>
      <c r="K17" s="31">
        <f t="shared" si="0"/>
        <v>3</v>
      </c>
      <c r="L17" s="31">
        <f t="shared" si="0"/>
        <v>3</v>
      </c>
      <c r="M17" s="31">
        <f t="shared" si="0"/>
        <v>9</v>
      </c>
      <c r="N17" s="31">
        <f t="shared" si="0"/>
        <v>9</v>
      </c>
      <c r="O17" s="31">
        <f t="shared" si="0"/>
        <v>9</v>
      </c>
      <c r="P17" s="31">
        <f t="shared" si="0"/>
        <v>9</v>
      </c>
      <c r="Q17" s="31">
        <f t="shared" si="0"/>
        <v>9</v>
      </c>
      <c r="R17" s="31">
        <f t="shared" si="0"/>
        <v>6</v>
      </c>
      <c r="S17" s="32"/>
      <c r="T17" s="32"/>
      <c r="U17" s="32"/>
      <c r="V17" s="32"/>
      <c r="Z17" s="33"/>
    </row>
    <row r="18" spans="1:26">
      <c r="A18" s="29" t="s">
        <v>19</v>
      </c>
      <c r="B18" s="31">
        <f>SUM(B13:B17)</f>
        <v>375</v>
      </c>
      <c r="C18" s="31">
        <f t="shared" ref="C18:R18" si="2">SUM(C13:C17)</f>
        <v>270</v>
      </c>
      <c r="D18" s="31">
        <f t="shared" si="2"/>
        <v>276</v>
      </c>
      <c r="E18" s="31">
        <f t="shared" si="2"/>
        <v>387</v>
      </c>
      <c r="F18" s="31">
        <f t="shared" si="2"/>
        <v>459</v>
      </c>
      <c r="G18" s="31">
        <f t="shared" si="2"/>
        <v>435</v>
      </c>
      <c r="H18" s="31">
        <f t="shared" si="2"/>
        <v>396</v>
      </c>
      <c r="I18" s="31">
        <f t="shared" si="2"/>
        <v>315</v>
      </c>
      <c r="J18" s="31">
        <f t="shared" si="2"/>
        <v>294</v>
      </c>
      <c r="K18" s="31">
        <f t="shared" si="2"/>
        <v>288</v>
      </c>
      <c r="L18" s="31">
        <f t="shared" si="2"/>
        <v>324</v>
      </c>
      <c r="M18" s="31">
        <f t="shared" si="2"/>
        <v>342</v>
      </c>
      <c r="N18" s="31">
        <f t="shared" si="2"/>
        <v>207</v>
      </c>
      <c r="O18" s="31">
        <f t="shared" si="2"/>
        <v>183</v>
      </c>
      <c r="P18" s="31">
        <f t="shared" si="2"/>
        <v>240</v>
      </c>
      <c r="Q18" s="31">
        <f t="shared" si="2"/>
        <v>174</v>
      </c>
      <c r="R18" s="31">
        <f t="shared" si="2"/>
        <v>243</v>
      </c>
      <c r="S18" s="34"/>
      <c r="T18" s="34"/>
      <c r="U18" s="34"/>
      <c r="V18" s="34"/>
      <c r="Z18" s="33"/>
    </row>
    <row r="19" spans="1:26">
      <c r="A19" s="27" t="s">
        <v>14</v>
      </c>
      <c r="B19" s="31">
        <v>168</v>
      </c>
      <c r="C19" s="31">
        <v>126</v>
      </c>
      <c r="D19" s="31">
        <v>156</v>
      </c>
      <c r="E19" s="31">
        <v>126</v>
      </c>
      <c r="F19" s="31">
        <v>144</v>
      </c>
      <c r="G19" s="31">
        <v>135</v>
      </c>
      <c r="H19" s="31">
        <v>108</v>
      </c>
      <c r="I19" s="31">
        <v>201</v>
      </c>
      <c r="J19" s="31">
        <v>213</v>
      </c>
      <c r="K19" s="31">
        <v>207</v>
      </c>
      <c r="L19" s="31">
        <v>204</v>
      </c>
      <c r="M19" s="31">
        <v>42</v>
      </c>
      <c r="N19" s="31">
        <v>42</v>
      </c>
      <c r="O19" s="31">
        <v>39</v>
      </c>
      <c r="P19" s="31">
        <v>36</v>
      </c>
      <c r="Q19" s="31">
        <v>36</v>
      </c>
      <c r="R19" s="31">
        <v>30</v>
      </c>
    </row>
    <row r="20" spans="1:26">
      <c r="A20" s="27" t="s">
        <v>15</v>
      </c>
      <c r="B20" s="31">
        <v>135</v>
      </c>
      <c r="C20" s="31">
        <v>90</v>
      </c>
      <c r="D20" s="31">
        <v>75</v>
      </c>
      <c r="E20" s="31">
        <v>219</v>
      </c>
      <c r="F20" s="31">
        <v>255</v>
      </c>
      <c r="G20" s="31">
        <v>240</v>
      </c>
      <c r="H20" s="31">
        <v>228</v>
      </c>
      <c r="I20" s="31">
        <v>39</v>
      </c>
      <c r="J20" s="31">
        <v>6</v>
      </c>
      <c r="K20" s="31">
        <v>9</v>
      </c>
      <c r="L20" s="31">
        <v>36</v>
      </c>
      <c r="M20" s="31">
        <v>198</v>
      </c>
      <c r="N20" s="31">
        <v>93</v>
      </c>
      <c r="O20" s="31">
        <v>69</v>
      </c>
      <c r="P20" s="31">
        <v>132</v>
      </c>
      <c r="Q20" s="31">
        <v>90</v>
      </c>
      <c r="R20" s="31">
        <v>144</v>
      </c>
    </row>
    <row r="21" spans="1:26">
      <c r="A21" s="27" t="s">
        <v>16</v>
      </c>
      <c r="B21" s="31">
        <v>45</v>
      </c>
      <c r="C21" s="31">
        <v>39</v>
      </c>
      <c r="D21" s="31">
        <v>33</v>
      </c>
      <c r="E21" s="31">
        <v>33</v>
      </c>
      <c r="F21" s="31">
        <v>51</v>
      </c>
      <c r="G21" s="31">
        <v>51</v>
      </c>
      <c r="H21" s="31">
        <v>48</v>
      </c>
      <c r="I21" s="31">
        <v>48</v>
      </c>
      <c r="J21" s="31">
        <v>45</v>
      </c>
      <c r="K21" s="31">
        <v>42</v>
      </c>
      <c r="L21" s="31">
        <v>57</v>
      </c>
      <c r="M21" s="31">
        <v>54</v>
      </c>
      <c r="N21" s="31">
        <v>30</v>
      </c>
      <c r="O21" s="31">
        <v>30</v>
      </c>
      <c r="P21" s="31">
        <v>24</v>
      </c>
      <c r="Q21" s="31">
        <v>15</v>
      </c>
      <c r="R21" s="31">
        <v>36</v>
      </c>
    </row>
    <row r="22" spans="1:26">
      <c r="A22" s="27" t="s">
        <v>46</v>
      </c>
      <c r="B22" s="31">
        <f>SUM(B16:B17)</f>
        <v>27</v>
      </c>
      <c r="C22" s="31">
        <f t="shared" ref="C22:R22" si="3">SUM(C16:C17)</f>
        <v>15</v>
      </c>
      <c r="D22" s="31">
        <f t="shared" si="3"/>
        <v>12</v>
      </c>
      <c r="E22" s="31">
        <f t="shared" si="3"/>
        <v>9</v>
      </c>
      <c r="F22" s="31">
        <f t="shared" si="3"/>
        <v>9</v>
      </c>
      <c r="G22" s="31">
        <f t="shared" si="3"/>
        <v>9</v>
      </c>
      <c r="H22" s="31">
        <f t="shared" si="3"/>
        <v>12</v>
      </c>
      <c r="I22" s="31">
        <f t="shared" si="3"/>
        <v>27</v>
      </c>
      <c r="J22" s="31">
        <f t="shared" si="3"/>
        <v>30</v>
      </c>
      <c r="K22" s="31">
        <f t="shared" si="3"/>
        <v>30</v>
      </c>
      <c r="L22" s="31">
        <f t="shared" si="3"/>
        <v>27</v>
      </c>
      <c r="M22" s="31">
        <f t="shared" si="3"/>
        <v>48</v>
      </c>
      <c r="N22" s="31">
        <f t="shared" si="3"/>
        <v>42</v>
      </c>
      <c r="O22" s="31">
        <f t="shared" si="3"/>
        <v>45</v>
      </c>
      <c r="P22" s="31">
        <f t="shared" si="3"/>
        <v>48</v>
      </c>
      <c r="Q22" s="31">
        <f t="shared" si="3"/>
        <v>33</v>
      </c>
      <c r="R22" s="31">
        <f t="shared" si="3"/>
        <v>33</v>
      </c>
    </row>
    <row r="24" spans="1:26">
      <c r="F24" s="35" t="s">
        <v>50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26">
      <c r="F25" s="36">
        <f t="shared" ref="F25:Q25" si="4">(F13-B13)/B13</f>
        <v>-0.14285714285714285</v>
      </c>
      <c r="G25" s="36">
        <f t="shared" si="4"/>
        <v>7.1428571428571425E-2</v>
      </c>
      <c r="H25" s="36">
        <f t="shared" si="4"/>
        <v>-0.30769230769230771</v>
      </c>
      <c r="I25" s="36">
        <f t="shared" si="4"/>
        <v>0.59523809523809523</v>
      </c>
      <c r="J25" s="36">
        <f t="shared" si="4"/>
        <v>0.47916666666666669</v>
      </c>
      <c r="K25" s="36">
        <f t="shared" si="4"/>
        <v>0.53333333333333333</v>
      </c>
      <c r="L25" s="36">
        <f t="shared" si="4"/>
        <v>0.88888888888888884</v>
      </c>
      <c r="M25" s="36">
        <f t="shared" si="4"/>
        <v>-0.79104477611940294</v>
      </c>
      <c r="N25" s="36">
        <f t="shared" si="4"/>
        <v>-0.80281690140845074</v>
      </c>
      <c r="O25" s="36">
        <f t="shared" si="4"/>
        <v>-0.81159420289855078</v>
      </c>
      <c r="P25" s="36">
        <f t="shared" si="4"/>
        <v>-0.82352941176470584</v>
      </c>
      <c r="Q25" s="36">
        <f t="shared" si="4"/>
        <v>-0.14285714285714285</v>
      </c>
      <c r="R25" s="36"/>
      <c r="S25" s="36"/>
    </row>
    <row r="27" spans="1:26">
      <c r="F27" s="37" t="s">
        <v>49</v>
      </c>
      <c r="G27" s="38">
        <f>AVERAGE(F25:I25)</f>
        <v>5.4029304029304032E-2</v>
      </c>
      <c r="K27" s="38">
        <f>AVERAGE(J25:M25)</f>
        <v>0.27758602819237144</v>
      </c>
      <c r="O27" s="38">
        <f>AVERAGE(N25:Q25)</f>
        <v>-0.64519941473221254</v>
      </c>
      <c r="R27" s="38">
        <f>AVERAGE(G27,K27,O27)</f>
        <v>-0.10452802750351235</v>
      </c>
    </row>
  </sheetData>
  <mergeCells count="8">
    <mergeCell ref="F24:Q24"/>
    <mergeCell ref="V11:Y11"/>
    <mergeCell ref="S10:Y10"/>
    <mergeCell ref="R11:U11"/>
    <mergeCell ref="B11:E11"/>
    <mergeCell ref="F11:I11"/>
    <mergeCell ref="J11:M11"/>
    <mergeCell ref="N11:Q11"/>
  </mergeCells>
  <pageMargins left="0.7" right="0.7" top="0.75" bottom="0.75" header="0.3" footer="0.3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2" workbookViewId="0">
      <selection activeCell="F25" sqref="F25"/>
    </sheetView>
  </sheetViews>
  <sheetFormatPr baseColWidth="10" defaultRowHeight="15" x14ac:dyDescent="0"/>
  <sheetData>
    <row r="1" spans="1:19">
      <c r="A1" t="s">
        <v>13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</row>
    <row r="2" spans="1:19">
      <c r="A2" t="s">
        <v>14</v>
      </c>
      <c r="B2">
        <v>56</v>
      </c>
      <c r="C2">
        <v>42</v>
      </c>
      <c r="D2">
        <v>52</v>
      </c>
      <c r="E2">
        <v>42</v>
      </c>
      <c r="F2">
        <v>48</v>
      </c>
      <c r="G2">
        <v>45</v>
      </c>
      <c r="H2">
        <v>36</v>
      </c>
      <c r="I2">
        <v>67</v>
      </c>
      <c r="J2">
        <v>71</v>
      </c>
      <c r="K2">
        <v>69</v>
      </c>
      <c r="L2">
        <v>68</v>
      </c>
      <c r="M2">
        <v>14</v>
      </c>
      <c r="N2">
        <v>14</v>
      </c>
      <c r="O2">
        <v>13</v>
      </c>
      <c r="P2">
        <v>12</v>
      </c>
      <c r="Q2">
        <v>12</v>
      </c>
      <c r="R2">
        <v>10</v>
      </c>
    </row>
    <row r="3" spans="1:19">
      <c r="A3" t="s">
        <v>15</v>
      </c>
      <c r="B3">
        <v>45</v>
      </c>
      <c r="C3">
        <v>30</v>
      </c>
      <c r="D3">
        <v>25</v>
      </c>
      <c r="E3">
        <v>73</v>
      </c>
      <c r="F3">
        <v>85</v>
      </c>
      <c r="G3">
        <v>80</v>
      </c>
      <c r="H3">
        <v>76</v>
      </c>
      <c r="I3">
        <v>13</v>
      </c>
      <c r="J3">
        <v>2</v>
      </c>
      <c r="K3">
        <v>3</v>
      </c>
      <c r="L3">
        <v>12</v>
      </c>
      <c r="M3">
        <v>66</v>
      </c>
      <c r="N3">
        <v>31</v>
      </c>
      <c r="O3">
        <v>23</v>
      </c>
      <c r="P3">
        <v>44</v>
      </c>
      <c r="Q3">
        <v>30</v>
      </c>
      <c r="R3">
        <v>48</v>
      </c>
    </row>
    <row r="4" spans="1:19">
      <c r="A4" t="s">
        <v>16</v>
      </c>
      <c r="B4">
        <v>15</v>
      </c>
      <c r="C4">
        <v>13</v>
      </c>
      <c r="D4">
        <v>11</v>
      </c>
      <c r="E4">
        <v>11</v>
      </c>
      <c r="F4">
        <v>17</v>
      </c>
      <c r="G4">
        <v>17</v>
      </c>
      <c r="H4">
        <v>16</v>
      </c>
      <c r="I4">
        <v>16</v>
      </c>
      <c r="J4">
        <v>15</v>
      </c>
      <c r="K4">
        <v>14</v>
      </c>
      <c r="L4">
        <v>19</v>
      </c>
      <c r="M4">
        <v>18</v>
      </c>
      <c r="N4">
        <v>10</v>
      </c>
      <c r="O4">
        <v>10</v>
      </c>
      <c r="P4">
        <v>8</v>
      </c>
      <c r="Q4">
        <v>5</v>
      </c>
      <c r="R4">
        <v>12</v>
      </c>
    </row>
    <row r="5" spans="1:19">
      <c r="A5" t="s">
        <v>17</v>
      </c>
      <c r="B5">
        <v>7</v>
      </c>
      <c r="C5">
        <v>4</v>
      </c>
      <c r="D5">
        <v>3</v>
      </c>
      <c r="E5">
        <v>2</v>
      </c>
      <c r="F5">
        <v>2</v>
      </c>
      <c r="G5">
        <v>2</v>
      </c>
      <c r="H5">
        <v>3</v>
      </c>
      <c r="I5">
        <v>8</v>
      </c>
      <c r="J5">
        <v>9</v>
      </c>
      <c r="K5">
        <v>9</v>
      </c>
      <c r="L5">
        <v>8</v>
      </c>
      <c r="M5">
        <v>13</v>
      </c>
      <c r="N5">
        <v>11</v>
      </c>
      <c r="O5">
        <v>12</v>
      </c>
      <c r="P5">
        <v>13</v>
      </c>
      <c r="Q5">
        <v>8</v>
      </c>
      <c r="R5">
        <v>9</v>
      </c>
    </row>
    <row r="6" spans="1:19">
      <c r="A6" t="s">
        <v>18</v>
      </c>
      <c r="B6">
        <v>2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3</v>
      </c>
      <c r="N6">
        <v>3</v>
      </c>
      <c r="O6">
        <v>3</v>
      </c>
      <c r="P6">
        <v>3</v>
      </c>
      <c r="Q6">
        <v>3</v>
      </c>
      <c r="R6">
        <v>2</v>
      </c>
    </row>
    <row r="7" spans="1:19">
      <c r="A7" t="s">
        <v>19</v>
      </c>
      <c r="B7">
        <v>125</v>
      </c>
      <c r="C7">
        <v>90</v>
      </c>
      <c r="D7">
        <v>92</v>
      </c>
      <c r="E7">
        <v>128</v>
      </c>
      <c r="F7">
        <v>154</v>
      </c>
      <c r="G7">
        <v>145</v>
      </c>
      <c r="H7">
        <v>132</v>
      </c>
      <c r="I7">
        <v>104</v>
      </c>
      <c r="J7">
        <v>97</v>
      </c>
      <c r="K7">
        <v>95</v>
      </c>
      <c r="L7">
        <v>108</v>
      </c>
      <c r="M7">
        <v>114</v>
      </c>
      <c r="N7">
        <v>68</v>
      </c>
      <c r="O7">
        <v>61</v>
      </c>
      <c r="P7">
        <v>81</v>
      </c>
      <c r="Q7">
        <v>57</v>
      </c>
      <c r="R7">
        <v>82</v>
      </c>
    </row>
    <row r="9" spans="1:19">
      <c r="A9" t="s">
        <v>12</v>
      </c>
    </row>
    <row r="11" spans="1:19">
      <c r="A11" s="2"/>
      <c r="B11" s="20">
        <v>2014</v>
      </c>
      <c r="C11" s="21"/>
      <c r="D11" s="21"/>
      <c r="E11" s="22"/>
      <c r="F11" s="20">
        <v>2015</v>
      </c>
      <c r="G11" s="21"/>
      <c r="H11" s="21"/>
      <c r="I11" s="22"/>
      <c r="J11" s="20">
        <v>2016</v>
      </c>
      <c r="K11" s="21"/>
      <c r="L11" s="21"/>
      <c r="M11" s="22"/>
      <c r="N11" s="20">
        <v>2017</v>
      </c>
      <c r="O11" s="21"/>
      <c r="P11" s="21"/>
      <c r="Q11" s="22"/>
      <c r="R11" s="3">
        <v>2018</v>
      </c>
      <c r="S11" s="3" t="s">
        <v>32</v>
      </c>
    </row>
    <row r="12" spans="1:19">
      <c r="A12" s="2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27</v>
      </c>
      <c r="G12" s="3" t="s">
        <v>28</v>
      </c>
      <c r="H12" s="3" t="s">
        <v>29</v>
      </c>
      <c r="I12" s="3" t="s">
        <v>30</v>
      </c>
      <c r="J12" s="3" t="s">
        <v>27</v>
      </c>
      <c r="K12" s="3" t="s">
        <v>28</v>
      </c>
      <c r="L12" s="3" t="s">
        <v>29</v>
      </c>
      <c r="M12" s="3" t="s">
        <v>30</v>
      </c>
      <c r="N12" s="3" t="s">
        <v>27</v>
      </c>
      <c r="O12" s="3" t="s">
        <v>28</v>
      </c>
      <c r="P12" s="3" t="s">
        <v>29</v>
      </c>
      <c r="Q12" s="3" t="s">
        <v>30</v>
      </c>
      <c r="R12" s="3" t="s">
        <v>27</v>
      </c>
      <c r="S12" s="2" t="s">
        <v>34</v>
      </c>
    </row>
    <row r="13" spans="1:19">
      <c r="A13" s="2" t="s">
        <v>14</v>
      </c>
      <c r="B13" s="3">
        <f>B2*3</f>
        <v>168</v>
      </c>
      <c r="C13" s="3">
        <f t="shared" ref="C13:R17" si="0">C2*3</f>
        <v>126</v>
      </c>
      <c r="D13" s="3">
        <f t="shared" si="0"/>
        <v>156</v>
      </c>
      <c r="E13" s="3">
        <f t="shared" si="0"/>
        <v>126</v>
      </c>
      <c r="F13" s="3">
        <f t="shared" si="0"/>
        <v>144</v>
      </c>
      <c r="G13" s="3">
        <f t="shared" si="0"/>
        <v>135</v>
      </c>
      <c r="H13" s="3">
        <f t="shared" si="0"/>
        <v>108</v>
      </c>
      <c r="I13" s="3">
        <f t="shared" si="0"/>
        <v>201</v>
      </c>
      <c r="J13" s="3">
        <f t="shared" si="0"/>
        <v>213</v>
      </c>
      <c r="K13" s="3">
        <f t="shared" si="0"/>
        <v>207</v>
      </c>
      <c r="L13" s="3">
        <f t="shared" si="0"/>
        <v>204</v>
      </c>
      <c r="M13" s="3">
        <f t="shared" si="0"/>
        <v>42</v>
      </c>
      <c r="N13" s="3">
        <f t="shared" si="0"/>
        <v>42</v>
      </c>
      <c r="O13" s="3">
        <f t="shared" si="0"/>
        <v>39</v>
      </c>
      <c r="P13" s="3">
        <f t="shared" si="0"/>
        <v>36</v>
      </c>
      <c r="Q13" s="3">
        <f t="shared" si="0"/>
        <v>36</v>
      </c>
      <c r="R13" s="3">
        <f t="shared" si="0"/>
        <v>30</v>
      </c>
      <c r="S13" s="11">
        <f t="shared" ref="S13:S19" si="1">SUM(B13:R13)/17</f>
        <v>118.41176470588235</v>
      </c>
    </row>
    <row r="14" spans="1:19">
      <c r="A14" s="2" t="s">
        <v>15</v>
      </c>
      <c r="B14" s="3">
        <f t="shared" ref="B14:Q16" si="2">B3*3</f>
        <v>135</v>
      </c>
      <c r="C14" s="3">
        <f t="shared" si="2"/>
        <v>90</v>
      </c>
      <c r="D14" s="3">
        <f t="shared" si="2"/>
        <v>75</v>
      </c>
      <c r="E14" s="3">
        <f t="shared" si="2"/>
        <v>219</v>
      </c>
      <c r="F14" s="3">
        <f t="shared" si="2"/>
        <v>255</v>
      </c>
      <c r="G14" s="3">
        <f t="shared" si="2"/>
        <v>240</v>
      </c>
      <c r="H14" s="3">
        <f t="shared" si="2"/>
        <v>228</v>
      </c>
      <c r="I14" s="3">
        <f t="shared" si="2"/>
        <v>39</v>
      </c>
      <c r="J14" s="3">
        <f t="shared" si="2"/>
        <v>6</v>
      </c>
      <c r="K14" s="3">
        <f t="shared" si="2"/>
        <v>9</v>
      </c>
      <c r="L14" s="3">
        <f t="shared" si="2"/>
        <v>36</v>
      </c>
      <c r="M14" s="3">
        <f t="shared" si="2"/>
        <v>198</v>
      </c>
      <c r="N14" s="3">
        <f t="shared" si="2"/>
        <v>93</v>
      </c>
      <c r="O14" s="3">
        <f t="shared" si="2"/>
        <v>69</v>
      </c>
      <c r="P14" s="3">
        <f t="shared" si="2"/>
        <v>132</v>
      </c>
      <c r="Q14" s="3">
        <f t="shared" si="2"/>
        <v>90</v>
      </c>
      <c r="R14" s="3">
        <f t="shared" si="0"/>
        <v>144</v>
      </c>
      <c r="S14" s="11">
        <f t="shared" si="1"/>
        <v>121.05882352941177</v>
      </c>
    </row>
    <row r="15" spans="1:19">
      <c r="A15" s="2" t="s">
        <v>16</v>
      </c>
      <c r="B15" s="3">
        <f t="shared" si="2"/>
        <v>45</v>
      </c>
      <c r="C15" s="3">
        <f t="shared" si="0"/>
        <v>39</v>
      </c>
      <c r="D15" s="3">
        <f t="shared" si="0"/>
        <v>33</v>
      </c>
      <c r="E15" s="3">
        <f t="shared" si="0"/>
        <v>33</v>
      </c>
      <c r="F15" s="3">
        <f t="shared" si="0"/>
        <v>51</v>
      </c>
      <c r="G15" s="3">
        <f t="shared" si="0"/>
        <v>51</v>
      </c>
      <c r="H15" s="3">
        <f t="shared" si="0"/>
        <v>48</v>
      </c>
      <c r="I15" s="3">
        <f t="shared" si="0"/>
        <v>48</v>
      </c>
      <c r="J15" s="3">
        <f t="shared" si="0"/>
        <v>45</v>
      </c>
      <c r="K15" s="3">
        <f t="shared" si="0"/>
        <v>42</v>
      </c>
      <c r="L15" s="3">
        <f t="shared" si="0"/>
        <v>57</v>
      </c>
      <c r="M15" s="3">
        <f t="shared" si="0"/>
        <v>54</v>
      </c>
      <c r="N15" s="3">
        <f t="shared" si="0"/>
        <v>30</v>
      </c>
      <c r="O15" s="3">
        <f t="shared" si="0"/>
        <v>30</v>
      </c>
      <c r="P15" s="3">
        <f t="shared" si="0"/>
        <v>24</v>
      </c>
      <c r="Q15" s="3">
        <f t="shared" si="0"/>
        <v>15</v>
      </c>
      <c r="R15" s="3">
        <f t="shared" si="0"/>
        <v>36</v>
      </c>
      <c r="S15" s="11">
        <f t="shared" si="1"/>
        <v>40.058823529411768</v>
      </c>
    </row>
    <row r="16" spans="1:19">
      <c r="A16" s="2" t="s">
        <v>17</v>
      </c>
      <c r="B16" s="3">
        <f t="shared" si="2"/>
        <v>21</v>
      </c>
      <c r="C16" s="3">
        <f t="shared" si="0"/>
        <v>12</v>
      </c>
      <c r="D16" s="3">
        <f t="shared" si="0"/>
        <v>9</v>
      </c>
      <c r="E16" s="3">
        <f t="shared" si="0"/>
        <v>6</v>
      </c>
      <c r="F16" s="3">
        <f t="shared" si="0"/>
        <v>6</v>
      </c>
      <c r="G16" s="3">
        <f t="shared" si="0"/>
        <v>6</v>
      </c>
      <c r="H16" s="3">
        <f t="shared" si="0"/>
        <v>9</v>
      </c>
      <c r="I16" s="3">
        <f t="shared" si="0"/>
        <v>24</v>
      </c>
      <c r="J16" s="3">
        <f t="shared" si="0"/>
        <v>27</v>
      </c>
      <c r="K16" s="3">
        <f t="shared" si="0"/>
        <v>27</v>
      </c>
      <c r="L16" s="3">
        <f t="shared" si="0"/>
        <v>24</v>
      </c>
      <c r="M16" s="3">
        <f t="shared" si="0"/>
        <v>39</v>
      </c>
      <c r="N16" s="3">
        <f t="shared" si="0"/>
        <v>33</v>
      </c>
      <c r="O16" s="3">
        <f t="shared" si="0"/>
        <v>36</v>
      </c>
      <c r="P16" s="3">
        <f t="shared" si="0"/>
        <v>39</v>
      </c>
      <c r="Q16" s="3">
        <f t="shared" si="0"/>
        <v>24</v>
      </c>
      <c r="R16" s="3">
        <f t="shared" si="0"/>
        <v>27</v>
      </c>
      <c r="S16" s="11">
        <f t="shared" si="1"/>
        <v>21.705882352941178</v>
      </c>
    </row>
    <row r="17" spans="1:19">
      <c r="A17" s="2" t="s">
        <v>18</v>
      </c>
      <c r="B17" s="3">
        <f>B6*3</f>
        <v>6</v>
      </c>
      <c r="C17" s="3">
        <f t="shared" si="0"/>
        <v>3</v>
      </c>
      <c r="D17" s="3">
        <f t="shared" si="0"/>
        <v>3</v>
      </c>
      <c r="E17" s="3">
        <f t="shared" si="0"/>
        <v>3</v>
      </c>
      <c r="F17" s="3">
        <f t="shared" si="0"/>
        <v>3</v>
      </c>
      <c r="G17" s="3">
        <f t="shared" si="0"/>
        <v>3</v>
      </c>
      <c r="H17" s="3">
        <f t="shared" si="0"/>
        <v>3</v>
      </c>
      <c r="I17" s="3">
        <f t="shared" si="0"/>
        <v>3</v>
      </c>
      <c r="J17" s="3">
        <f t="shared" si="0"/>
        <v>3</v>
      </c>
      <c r="K17" s="3">
        <f t="shared" si="0"/>
        <v>3</v>
      </c>
      <c r="L17" s="3">
        <f t="shared" si="0"/>
        <v>3</v>
      </c>
      <c r="M17" s="3">
        <f t="shared" si="0"/>
        <v>9</v>
      </c>
      <c r="N17" s="3">
        <f t="shared" si="0"/>
        <v>9</v>
      </c>
      <c r="O17" s="3">
        <f t="shared" si="0"/>
        <v>9</v>
      </c>
      <c r="P17" s="3">
        <f t="shared" si="0"/>
        <v>9</v>
      </c>
      <c r="Q17" s="3">
        <f t="shared" si="0"/>
        <v>9</v>
      </c>
      <c r="R17" s="3">
        <f t="shared" si="0"/>
        <v>6</v>
      </c>
      <c r="S17" s="11">
        <f t="shared" si="1"/>
        <v>5.117647058823529</v>
      </c>
    </row>
    <row r="18" spans="1:19">
      <c r="A18" s="2" t="s">
        <v>19</v>
      </c>
      <c r="B18" s="3">
        <f>SUM(B13:B17)</f>
        <v>375</v>
      </c>
      <c r="C18" s="3">
        <f t="shared" ref="C18:R18" si="3">SUM(C13:C17)</f>
        <v>270</v>
      </c>
      <c r="D18" s="3">
        <f t="shared" si="3"/>
        <v>276</v>
      </c>
      <c r="E18" s="3">
        <f t="shared" si="3"/>
        <v>387</v>
      </c>
      <c r="F18" s="3">
        <f t="shared" si="3"/>
        <v>459</v>
      </c>
      <c r="G18" s="3">
        <f t="shared" si="3"/>
        <v>435</v>
      </c>
      <c r="H18" s="3">
        <f t="shared" si="3"/>
        <v>396</v>
      </c>
      <c r="I18" s="3">
        <f t="shared" si="3"/>
        <v>315</v>
      </c>
      <c r="J18" s="3">
        <f t="shared" si="3"/>
        <v>294</v>
      </c>
      <c r="K18" s="3">
        <f t="shared" si="3"/>
        <v>288</v>
      </c>
      <c r="L18" s="3">
        <f t="shared" si="3"/>
        <v>324</v>
      </c>
      <c r="M18" s="3">
        <f t="shared" si="3"/>
        <v>342</v>
      </c>
      <c r="N18" s="3">
        <f t="shared" si="3"/>
        <v>207</v>
      </c>
      <c r="O18" s="3">
        <f t="shared" si="3"/>
        <v>183</v>
      </c>
      <c r="P18" s="3">
        <f t="shared" si="3"/>
        <v>240</v>
      </c>
      <c r="Q18" s="3">
        <f t="shared" si="3"/>
        <v>174</v>
      </c>
      <c r="R18" s="3">
        <f t="shared" si="3"/>
        <v>243</v>
      </c>
      <c r="S18" s="11">
        <f t="shared" si="1"/>
        <v>306.35294117647061</v>
      </c>
    </row>
    <row r="19" spans="1:19">
      <c r="A19" s="2" t="s">
        <v>31</v>
      </c>
      <c r="B19" s="3">
        <f>SUM(B16:B17)</f>
        <v>27</v>
      </c>
      <c r="C19" s="3">
        <f t="shared" ref="C19:R19" si="4">SUM(C16:C17)</f>
        <v>15</v>
      </c>
      <c r="D19" s="3">
        <f t="shared" si="4"/>
        <v>12</v>
      </c>
      <c r="E19" s="3">
        <f t="shared" si="4"/>
        <v>9</v>
      </c>
      <c r="F19" s="3">
        <f t="shared" si="4"/>
        <v>9</v>
      </c>
      <c r="G19" s="3">
        <f t="shared" si="4"/>
        <v>9</v>
      </c>
      <c r="H19" s="3">
        <f t="shared" si="4"/>
        <v>12</v>
      </c>
      <c r="I19" s="3">
        <f t="shared" si="4"/>
        <v>27</v>
      </c>
      <c r="J19" s="3">
        <f t="shared" si="4"/>
        <v>30</v>
      </c>
      <c r="K19" s="3">
        <f t="shared" si="4"/>
        <v>30</v>
      </c>
      <c r="L19" s="3">
        <f t="shared" si="4"/>
        <v>27</v>
      </c>
      <c r="M19" s="3">
        <f t="shared" si="4"/>
        <v>48</v>
      </c>
      <c r="N19" s="3">
        <f t="shared" si="4"/>
        <v>42</v>
      </c>
      <c r="O19" s="3">
        <f t="shared" si="4"/>
        <v>45</v>
      </c>
      <c r="P19" s="3">
        <f t="shared" si="4"/>
        <v>48</v>
      </c>
      <c r="Q19" s="3">
        <f t="shared" si="4"/>
        <v>33</v>
      </c>
      <c r="R19" s="3">
        <f t="shared" si="4"/>
        <v>33</v>
      </c>
      <c r="S19" s="11">
        <f t="shared" si="1"/>
        <v>26.823529411764707</v>
      </c>
    </row>
    <row r="23" spans="1:19">
      <c r="A23" s="2" t="s">
        <v>26</v>
      </c>
      <c r="B23" s="3">
        <v>2014</v>
      </c>
      <c r="C23" s="3">
        <f>B23+1</f>
        <v>2015</v>
      </c>
      <c r="D23" s="3">
        <f>C23+1</f>
        <v>2016</v>
      </c>
      <c r="E23" s="3">
        <f>D23+1</f>
        <v>2017</v>
      </c>
      <c r="F23" s="3" t="s">
        <v>33</v>
      </c>
      <c r="G23" s="3" t="s">
        <v>35</v>
      </c>
    </row>
    <row r="24" spans="1:19">
      <c r="A24" s="2" t="s">
        <v>14</v>
      </c>
      <c r="B24" s="3">
        <f>SUM(B13:E13)</f>
        <v>576</v>
      </c>
      <c r="C24" s="3">
        <f>SUM(F13:I13)</f>
        <v>588</v>
      </c>
      <c r="D24" s="3">
        <f>SUM(J13:M13)</f>
        <v>666</v>
      </c>
      <c r="E24" s="3">
        <f>SUM(N13:Q13)</f>
        <v>153</v>
      </c>
      <c r="F24" s="3">
        <f>R13*4</f>
        <v>120</v>
      </c>
      <c r="G24" s="3">
        <f>SUM(B24:F24)/5</f>
        <v>420.6</v>
      </c>
    </row>
    <row r="25" spans="1:19">
      <c r="A25" s="2" t="s">
        <v>15</v>
      </c>
      <c r="B25" s="3">
        <f>SUM(B14:E14)</f>
        <v>519</v>
      </c>
      <c r="C25" s="3">
        <f>SUM(F14:I14)</f>
        <v>762</v>
      </c>
      <c r="D25" s="3">
        <f>SUM(J14:M14)</f>
        <v>249</v>
      </c>
      <c r="E25" s="3">
        <f t="shared" ref="E25:E28" si="5">SUM(N14:Q14)</f>
        <v>384</v>
      </c>
      <c r="F25" s="3">
        <f t="shared" ref="F25:F28" si="6">R14*4</f>
        <v>576</v>
      </c>
      <c r="G25" s="3">
        <f>SUM(B25:F25)/5</f>
        <v>498</v>
      </c>
    </row>
    <row r="26" spans="1:19">
      <c r="A26" s="2" t="s">
        <v>16</v>
      </c>
      <c r="B26" s="3">
        <f>SUM(B15:E15)</f>
        <v>150</v>
      </c>
      <c r="C26" s="3">
        <f>SUM(F15:I15)</f>
        <v>198</v>
      </c>
      <c r="D26" s="3">
        <f>SUM(J15:M15)</f>
        <v>198</v>
      </c>
      <c r="E26" s="3">
        <f t="shared" si="5"/>
        <v>99</v>
      </c>
      <c r="F26" s="3">
        <f t="shared" si="6"/>
        <v>144</v>
      </c>
      <c r="G26" s="3">
        <f>SUM(B26:F26)/5</f>
        <v>157.80000000000001</v>
      </c>
    </row>
    <row r="27" spans="1:19">
      <c r="A27" s="2" t="s">
        <v>17</v>
      </c>
      <c r="B27" s="3">
        <f>SUM(B16:E16)</f>
        <v>48</v>
      </c>
      <c r="C27" s="3">
        <f>SUM(F16:I16)</f>
        <v>45</v>
      </c>
      <c r="D27" s="3">
        <f>SUM(J16:M16)</f>
        <v>117</v>
      </c>
      <c r="E27" s="3">
        <f t="shared" si="5"/>
        <v>132</v>
      </c>
      <c r="F27" s="3">
        <f t="shared" si="6"/>
        <v>108</v>
      </c>
      <c r="G27" s="3">
        <f>SUM(B27:F27)/5</f>
        <v>90</v>
      </c>
    </row>
    <row r="28" spans="1:19">
      <c r="A28" s="2" t="s">
        <v>18</v>
      </c>
      <c r="B28" s="3">
        <f>SUM(B17:E17)</f>
        <v>15</v>
      </c>
      <c r="C28" s="3">
        <f>SUM(F17:I17)</f>
        <v>12</v>
      </c>
      <c r="D28" s="3">
        <f>SUM(J17:M17)</f>
        <v>18</v>
      </c>
      <c r="E28" s="3">
        <f t="shared" si="5"/>
        <v>36</v>
      </c>
      <c r="F28" s="3">
        <f t="shared" si="6"/>
        <v>24</v>
      </c>
      <c r="G28" s="3">
        <f>SUM(B28:F28)/5</f>
        <v>21</v>
      </c>
    </row>
    <row r="29" spans="1:19">
      <c r="A29" s="2" t="s">
        <v>19</v>
      </c>
      <c r="B29" s="15">
        <f>SUM(B24:B28)</f>
        <v>1308</v>
      </c>
      <c r="C29" s="15">
        <f t="shared" ref="C29:G29" si="7">SUM(C24:C28)</f>
        <v>1605</v>
      </c>
      <c r="D29" s="15">
        <f t="shared" si="7"/>
        <v>1248</v>
      </c>
      <c r="E29" s="15">
        <f t="shared" si="7"/>
        <v>804</v>
      </c>
      <c r="F29" s="15">
        <f t="shared" si="7"/>
        <v>972</v>
      </c>
      <c r="G29" s="3">
        <f t="shared" si="7"/>
        <v>1187.4000000000001</v>
      </c>
    </row>
    <row r="30" spans="1:19">
      <c r="A30" t="s">
        <v>14</v>
      </c>
      <c r="B30" s="19">
        <v>576</v>
      </c>
      <c r="C30" s="19">
        <v>588</v>
      </c>
      <c r="D30" s="19">
        <v>666</v>
      </c>
      <c r="E30" s="19">
        <v>153</v>
      </c>
      <c r="F30" s="19">
        <v>120</v>
      </c>
    </row>
    <row r="31" spans="1:19">
      <c r="A31" t="s">
        <v>15</v>
      </c>
      <c r="B31" s="19">
        <v>519</v>
      </c>
      <c r="C31" s="19">
        <v>762</v>
      </c>
      <c r="D31" s="19">
        <v>249</v>
      </c>
      <c r="E31" s="19">
        <v>384</v>
      </c>
      <c r="F31" s="19">
        <v>576</v>
      </c>
    </row>
    <row r="32" spans="1:19">
      <c r="A32" t="s">
        <v>16</v>
      </c>
      <c r="B32" s="19">
        <v>150</v>
      </c>
      <c r="C32" s="19">
        <v>198</v>
      </c>
      <c r="D32" s="19">
        <v>198</v>
      </c>
      <c r="E32" s="19">
        <v>99</v>
      </c>
      <c r="F32" s="19">
        <v>144</v>
      </c>
    </row>
    <row r="33" spans="1:6">
      <c r="A33" t="s">
        <v>46</v>
      </c>
      <c r="B33" s="19">
        <f>SUM(B27:B28)</f>
        <v>63</v>
      </c>
      <c r="C33" s="19">
        <f t="shared" ref="C33:F33" si="8">SUM(C27:C28)</f>
        <v>57</v>
      </c>
      <c r="D33" s="19">
        <f t="shared" si="8"/>
        <v>135</v>
      </c>
      <c r="E33" s="19">
        <f t="shared" si="8"/>
        <v>168</v>
      </c>
      <c r="F33" s="19">
        <f t="shared" si="8"/>
        <v>132</v>
      </c>
    </row>
  </sheetData>
  <mergeCells count="4">
    <mergeCell ref="B11:E11"/>
    <mergeCell ref="F11:I11"/>
    <mergeCell ref="J11:M11"/>
    <mergeCell ref="N11:Q1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OLUCIÓN_ABSORCION_PROMEDIO" enableFormatConditionsCalculation="0"/>
  <dimension ref="A1:S23"/>
  <sheetViews>
    <sheetView workbookViewId="0">
      <selection activeCell="B15" sqref="B15"/>
    </sheetView>
  </sheetViews>
  <sheetFormatPr baseColWidth="10" defaultRowHeight="15" x14ac:dyDescent="0"/>
  <cols>
    <col min="1" max="1" width="15.5" customWidth="1"/>
  </cols>
  <sheetData>
    <row r="1" spans="1:19">
      <c r="A1" t="s">
        <v>13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9">
      <c r="A2" t="s">
        <v>14</v>
      </c>
      <c r="B2" s="1">
        <v>13.9</v>
      </c>
      <c r="C2" s="1">
        <v>14</v>
      </c>
      <c r="D2" s="1">
        <v>13</v>
      </c>
      <c r="E2" s="1">
        <v>10.6</v>
      </c>
      <c r="F2" s="1">
        <v>12</v>
      </c>
      <c r="G2" s="1">
        <v>11.2</v>
      </c>
      <c r="H2" s="1">
        <v>12</v>
      </c>
      <c r="I2" s="1">
        <v>22.2</v>
      </c>
      <c r="J2" s="1">
        <v>17.8</v>
      </c>
      <c r="K2" s="1">
        <v>17.2</v>
      </c>
      <c r="L2" s="1">
        <v>17.100000000000001</v>
      </c>
      <c r="M2" s="1">
        <v>4.7</v>
      </c>
      <c r="N2" s="1">
        <v>4.5</v>
      </c>
      <c r="O2" s="1">
        <v>4.3</v>
      </c>
      <c r="P2" s="1">
        <v>4.0999999999999996</v>
      </c>
      <c r="Q2" s="1">
        <v>4</v>
      </c>
      <c r="R2" s="1">
        <v>4.8</v>
      </c>
    </row>
    <row r="3" spans="1:19">
      <c r="A3" t="s">
        <v>15</v>
      </c>
      <c r="B3" s="1">
        <v>11.3</v>
      </c>
      <c r="C3" s="1">
        <v>7.5</v>
      </c>
      <c r="D3" s="1">
        <v>8.4</v>
      </c>
      <c r="E3" s="1">
        <v>24.3</v>
      </c>
      <c r="F3" s="1">
        <v>42.7</v>
      </c>
      <c r="G3" s="1">
        <v>39.9</v>
      </c>
      <c r="H3" s="1">
        <v>37.9</v>
      </c>
      <c r="I3" s="1">
        <v>6.4</v>
      </c>
      <c r="J3" s="1">
        <v>1.8</v>
      </c>
      <c r="K3" s="1">
        <v>2.6</v>
      </c>
      <c r="L3" s="1">
        <v>12.3</v>
      </c>
      <c r="M3" s="1">
        <v>32.799999999999997</v>
      </c>
      <c r="N3" s="1">
        <v>15.4</v>
      </c>
      <c r="O3" s="1">
        <v>11.4</v>
      </c>
      <c r="P3" s="1">
        <v>22.2</v>
      </c>
      <c r="Q3" s="1">
        <v>29.5</v>
      </c>
      <c r="R3" s="1">
        <v>48.3</v>
      </c>
    </row>
    <row r="4" spans="1:19">
      <c r="A4" t="s">
        <v>16</v>
      </c>
      <c r="B4" s="1">
        <v>2.5</v>
      </c>
      <c r="C4" s="1">
        <v>2.6</v>
      </c>
      <c r="D4" s="1">
        <v>3.6</v>
      </c>
      <c r="E4" s="1">
        <v>3.5</v>
      </c>
      <c r="F4" s="1">
        <v>5.8</v>
      </c>
      <c r="G4" s="1">
        <v>4.2</v>
      </c>
      <c r="H4" s="1">
        <v>4.0999999999999996</v>
      </c>
      <c r="I4" s="1">
        <v>3.9</v>
      </c>
      <c r="J4" s="1">
        <v>3.7</v>
      </c>
      <c r="K4" s="1">
        <v>3.6</v>
      </c>
      <c r="L4" s="1">
        <v>3.8</v>
      </c>
      <c r="M4" s="1">
        <v>4.5</v>
      </c>
      <c r="N4" s="1">
        <v>3.3</v>
      </c>
      <c r="O4" s="1">
        <v>2.4</v>
      </c>
      <c r="P4" s="1">
        <v>2.8</v>
      </c>
      <c r="Q4" s="1">
        <v>2.5</v>
      </c>
      <c r="R4" s="1">
        <v>6.2</v>
      </c>
    </row>
    <row r="5" spans="1:19">
      <c r="A5" t="s">
        <v>17</v>
      </c>
      <c r="B5" s="1">
        <v>1.7</v>
      </c>
      <c r="C5" s="1">
        <v>1.4</v>
      </c>
      <c r="D5" s="1">
        <v>1.3</v>
      </c>
      <c r="E5" s="1">
        <v>0.8</v>
      </c>
      <c r="F5" s="1">
        <v>1</v>
      </c>
      <c r="G5" s="1">
        <v>1.2</v>
      </c>
      <c r="H5" s="1">
        <v>1</v>
      </c>
      <c r="I5" s="1">
        <v>1.9</v>
      </c>
      <c r="J5" s="1">
        <v>2.2000000000000002</v>
      </c>
      <c r="K5" s="1">
        <v>2.1</v>
      </c>
      <c r="L5" s="1">
        <v>1.9</v>
      </c>
      <c r="M5" s="1">
        <v>3.2</v>
      </c>
      <c r="N5" s="1">
        <v>2.8</v>
      </c>
      <c r="O5" s="1">
        <v>2.9</v>
      </c>
      <c r="P5" s="1">
        <v>3.1</v>
      </c>
      <c r="Q5" s="1">
        <v>2.5</v>
      </c>
      <c r="R5" s="1">
        <v>1.9</v>
      </c>
    </row>
    <row r="6" spans="1:19">
      <c r="A6" t="s">
        <v>18</v>
      </c>
      <c r="B6" s="1">
        <v>0.4</v>
      </c>
      <c r="C6" s="1">
        <v>0.2</v>
      </c>
      <c r="D6" s="1">
        <v>0.2</v>
      </c>
      <c r="E6" s="1">
        <v>0.2</v>
      </c>
      <c r="F6" s="1">
        <v>0.2</v>
      </c>
      <c r="G6" s="1">
        <v>0.2</v>
      </c>
      <c r="H6" s="1">
        <v>0.2</v>
      </c>
      <c r="I6" s="1">
        <v>0.2</v>
      </c>
      <c r="J6" s="1">
        <v>0.2</v>
      </c>
      <c r="K6" s="1">
        <v>0.1</v>
      </c>
      <c r="L6" s="1">
        <v>0.1</v>
      </c>
      <c r="M6" s="1">
        <v>0.6</v>
      </c>
      <c r="N6" s="1">
        <v>0.6</v>
      </c>
      <c r="O6" s="1">
        <v>0.6</v>
      </c>
      <c r="P6" s="1">
        <v>0.5</v>
      </c>
      <c r="Q6" s="1">
        <v>0.5</v>
      </c>
      <c r="R6" s="1">
        <v>0.5</v>
      </c>
    </row>
    <row r="7" spans="1:19">
      <c r="A7" t="s">
        <v>19</v>
      </c>
      <c r="B7" s="1">
        <v>5.2</v>
      </c>
      <c r="C7" s="1">
        <v>4.7</v>
      </c>
      <c r="D7" s="1">
        <v>5.7</v>
      </c>
      <c r="E7" s="1">
        <v>8</v>
      </c>
      <c r="F7" s="1">
        <v>9.1</v>
      </c>
      <c r="G7" s="1">
        <v>8.1</v>
      </c>
      <c r="H7" s="1">
        <v>7.4</v>
      </c>
      <c r="I7" s="1">
        <v>5.8</v>
      </c>
      <c r="J7" s="1">
        <v>5.4</v>
      </c>
      <c r="K7" s="1">
        <v>5.3</v>
      </c>
      <c r="L7" s="1">
        <v>5.7</v>
      </c>
      <c r="M7" s="1">
        <v>6.3</v>
      </c>
      <c r="N7" s="1">
        <v>4</v>
      </c>
      <c r="O7" s="1">
        <v>3.2</v>
      </c>
      <c r="P7" s="1">
        <v>4.5</v>
      </c>
      <c r="Q7" s="1">
        <v>3.8</v>
      </c>
      <c r="R7" s="1">
        <v>5.5</v>
      </c>
    </row>
    <row r="9" spans="1:19">
      <c r="A9" t="s">
        <v>12</v>
      </c>
    </row>
    <row r="12" spans="1:19">
      <c r="A12" s="2"/>
      <c r="B12" s="20">
        <v>2014</v>
      </c>
      <c r="C12" s="21"/>
      <c r="D12" s="21"/>
      <c r="E12" s="22"/>
      <c r="F12" s="20">
        <v>2015</v>
      </c>
      <c r="G12" s="21"/>
      <c r="H12" s="21"/>
      <c r="I12" s="22"/>
      <c r="J12" s="20">
        <v>2016</v>
      </c>
      <c r="K12" s="21"/>
      <c r="L12" s="21"/>
      <c r="M12" s="22"/>
      <c r="N12" s="20">
        <v>2017</v>
      </c>
      <c r="O12" s="21"/>
      <c r="P12" s="21"/>
      <c r="Q12" s="22"/>
      <c r="R12" s="3">
        <v>2018</v>
      </c>
      <c r="S12" s="24" t="s">
        <v>32</v>
      </c>
    </row>
    <row r="13" spans="1:19">
      <c r="A13" s="2"/>
      <c r="B13" s="3" t="s">
        <v>27</v>
      </c>
      <c r="C13" s="3" t="s">
        <v>28</v>
      </c>
      <c r="D13" s="3" t="s">
        <v>29</v>
      </c>
      <c r="E13" s="3" t="s">
        <v>30</v>
      </c>
      <c r="F13" s="3" t="s">
        <v>27</v>
      </c>
      <c r="G13" s="3" t="s">
        <v>28</v>
      </c>
      <c r="H13" s="3" t="s">
        <v>29</v>
      </c>
      <c r="I13" s="3" t="s">
        <v>30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27</v>
      </c>
      <c r="O13" s="3" t="s">
        <v>28</v>
      </c>
      <c r="P13" s="3" t="s">
        <v>29</v>
      </c>
      <c r="Q13" s="3" t="s">
        <v>30</v>
      </c>
      <c r="R13" s="3" t="s">
        <v>27</v>
      </c>
      <c r="S13" s="26"/>
    </row>
    <row r="14" spans="1:19">
      <c r="A14" s="5" t="s">
        <v>37</v>
      </c>
      <c r="B14" s="9">
        <v>13.9</v>
      </c>
      <c r="C14" s="9">
        <v>14</v>
      </c>
      <c r="D14" s="9">
        <v>13</v>
      </c>
      <c r="E14" s="9">
        <v>10.6</v>
      </c>
      <c r="F14" s="9">
        <v>12</v>
      </c>
      <c r="G14" s="9">
        <v>11.2</v>
      </c>
      <c r="H14" s="9">
        <v>12</v>
      </c>
      <c r="I14" s="9">
        <v>22.2</v>
      </c>
      <c r="J14" s="9">
        <v>17.8</v>
      </c>
      <c r="K14" s="9">
        <v>17.2</v>
      </c>
      <c r="L14" s="9">
        <v>17.100000000000001</v>
      </c>
      <c r="M14" s="9">
        <v>4.7</v>
      </c>
      <c r="N14" s="9">
        <v>4.5</v>
      </c>
      <c r="O14" s="9">
        <v>4.3</v>
      </c>
      <c r="P14" s="9">
        <v>4.0999999999999996</v>
      </c>
      <c r="Q14" s="9">
        <v>4</v>
      </c>
      <c r="R14" s="9">
        <v>4.8</v>
      </c>
      <c r="S14" s="12">
        <f t="shared" ref="S14:S19" si="0">SUM(B14:R14)/17</f>
        <v>11.023529411764706</v>
      </c>
    </row>
    <row r="15" spans="1:19">
      <c r="A15" s="5" t="s">
        <v>38</v>
      </c>
      <c r="B15" s="9">
        <v>11.3</v>
      </c>
      <c r="C15" s="9">
        <v>7.5</v>
      </c>
      <c r="D15" s="9">
        <v>8.4</v>
      </c>
      <c r="E15" s="9">
        <v>24.3</v>
      </c>
      <c r="F15" s="9">
        <v>42.7</v>
      </c>
      <c r="G15" s="9">
        <v>39.9</v>
      </c>
      <c r="H15" s="9">
        <v>37.9</v>
      </c>
      <c r="I15" s="9">
        <v>6.4</v>
      </c>
      <c r="J15" s="9">
        <v>1.8</v>
      </c>
      <c r="K15" s="9">
        <v>2.6</v>
      </c>
      <c r="L15" s="9">
        <v>12.3</v>
      </c>
      <c r="M15" s="9">
        <v>32.799999999999997</v>
      </c>
      <c r="N15" s="9">
        <v>15.4</v>
      </c>
      <c r="O15" s="9">
        <v>11.4</v>
      </c>
      <c r="P15" s="9">
        <v>22.2</v>
      </c>
      <c r="Q15" s="9">
        <v>29.5</v>
      </c>
      <c r="R15" s="9">
        <v>48.3</v>
      </c>
      <c r="S15" s="12">
        <f t="shared" si="0"/>
        <v>20.864705882352943</v>
      </c>
    </row>
    <row r="16" spans="1:19">
      <c r="A16" s="5" t="s">
        <v>39</v>
      </c>
      <c r="B16" s="9">
        <v>2.5</v>
      </c>
      <c r="C16" s="9">
        <v>2.6</v>
      </c>
      <c r="D16" s="9">
        <v>3.6</v>
      </c>
      <c r="E16" s="9">
        <v>3.5</v>
      </c>
      <c r="F16" s="9">
        <v>5.8</v>
      </c>
      <c r="G16" s="9">
        <v>4.2</v>
      </c>
      <c r="H16" s="9">
        <v>4.0999999999999996</v>
      </c>
      <c r="I16" s="9">
        <v>3.9</v>
      </c>
      <c r="J16" s="9">
        <v>3.7</v>
      </c>
      <c r="K16" s="9">
        <v>3.6</v>
      </c>
      <c r="L16" s="9">
        <v>3.8</v>
      </c>
      <c r="M16" s="9">
        <v>4.5</v>
      </c>
      <c r="N16" s="9">
        <v>3.3</v>
      </c>
      <c r="O16" s="9">
        <v>2.4</v>
      </c>
      <c r="P16" s="9">
        <v>2.8</v>
      </c>
      <c r="Q16" s="9">
        <v>2.5</v>
      </c>
      <c r="R16" s="9">
        <v>6.2</v>
      </c>
      <c r="S16" s="12">
        <f t="shared" si="0"/>
        <v>3.7058823529411762</v>
      </c>
    </row>
    <row r="17" spans="1:19">
      <c r="A17" s="5" t="s">
        <v>40</v>
      </c>
      <c r="B17" s="9">
        <v>1.7</v>
      </c>
      <c r="C17" s="9">
        <v>1.4</v>
      </c>
      <c r="D17" s="9">
        <v>1.3</v>
      </c>
      <c r="E17" s="9">
        <v>0.8</v>
      </c>
      <c r="F17" s="9">
        <v>1</v>
      </c>
      <c r="G17" s="9">
        <v>1.2</v>
      </c>
      <c r="H17" s="9">
        <v>1</v>
      </c>
      <c r="I17" s="9">
        <v>1.9</v>
      </c>
      <c r="J17" s="9">
        <v>2.2000000000000002</v>
      </c>
      <c r="K17" s="9">
        <v>2.1</v>
      </c>
      <c r="L17" s="9">
        <v>1.9</v>
      </c>
      <c r="M17" s="9">
        <v>3.2</v>
      </c>
      <c r="N17" s="9">
        <v>2.8</v>
      </c>
      <c r="O17" s="9">
        <v>2.9</v>
      </c>
      <c r="P17" s="9">
        <v>3.1</v>
      </c>
      <c r="Q17" s="9">
        <v>2.5</v>
      </c>
      <c r="R17" s="9">
        <v>1.9</v>
      </c>
      <c r="S17" s="12">
        <f t="shared" si="0"/>
        <v>1.9352941176470588</v>
      </c>
    </row>
    <row r="18" spans="1:19">
      <c r="A18" s="5" t="s">
        <v>41</v>
      </c>
      <c r="B18" s="9">
        <v>0.4</v>
      </c>
      <c r="C18" s="9">
        <v>0.2</v>
      </c>
      <c r="D18" s="9">
        <v>0.2</v>
      </c>
      <c r="E18" s="9">
        <v>0.2</v>
      </c>
      <c r="F18" s="9">
        <v>0.2</v>
      </c>
      <c r="G18" s="9">
        <v>0.2</v>
      </c>
      <c r="H18" s="9">
        <v>0.2</v>
      </c>
      <c r="I18" s="9">
        <v>0.2</v>
      </c>
      <c r="J18" s="9">
        <v>0.2</v>
      </c>
      <c r="K18" s="9">
        <v>0.1</v>
      </c>
      <c r="L18" s="9">
        <v>0.1</v>
      </c>
      <c r="M18" s="9">
        <v>0.6</v>
      </c>
      <c r="N18" s="9">
        <v>0.6</v>
      </c>
      <c r="O18" s="9">
        <v>0.6</v>
      </c>
      <c r="P18" s="9">
        <v>0.5</v>
      </c>
      <c r="Q18" s="9">
        <v>0.5</v>
      </c>
      <c r="R18" s="9">
        <v>0.5</v>
      </c>
      <c r="S18" s="12">
        <f t="shared" si="0"/>
        <v>0.3235294117647059</v>
      </c>
    </row>
    <row r="19" spans="1:19">
      <c r="A19" s="5" t="s">
        <v>19</v>
      </c>
      <c r="B19" s="9">
        <v>5.2</v>
      </c>
      <c r="C19" s="9">
        <v>4.7</v>
      </c>
      <c r="D19" s="9">
        <v>5.7</v>
      </c>
      <c r="E19" s="9">
        <v>8</v>
      </c>
      <c r="F19" s="9">
        <v>9.1</v>
      </c>
      <c r="G19" s="9">
        <v>8.1</v>
      </c>
      <c r="H19" s="9">
        <v>7.4</v>
      </c>
      <c r="I19" s="9">
        <v>5.8</v>
      </c>
      <c r="J19" s="9">
        <v>5.4</v>
      </c>
      <c r="K19" s="9">
        <v>5.3</v>
      </c>
      <c r="L19" s="9">
        <v>5.7</v>
      </c>
      <c r="M19" s="9">
        <v>6.3</v>
      </c>
      <c r="N19" s="9">
        <v>4</v>
      </c>
      <c r="O19" s="9">
        <v>3.2</v>
      </c>
      <c r="P19" s="9">
        <v>4.5</v>
      </c>
      <c r="Q19" s="9">
        <v>3.8</v>
      </c>
      <c r="R19" s="9">
        <v>5.5</v>
      </c>
      <c r="S19" s="12">
        <f t="shared" si="0"/>
        <v>5.7470588235294118</v>
      </c>
    </row>
    <row r="20" spans="1:19">
      <c r="A20" s="5" t="s">
        <v>37</v>
      </c>
      <c r="B20" s="9">
        <v>13.9</v>
      </c>
      <c r="C20" s="9">
        <v>14</v>
      </c>
      <c r="D20" s="9">
        <v>13</v>
      </c>
      <c r="E20" s="9">
        <v>10.6</v>
      </c>
      <c r="F20" s="9">
        <v>12</v>
      </c>
      <c r="G20" s="9">
        <v>11.2</v>
      </c>
      <c r="H20" s="9">
        <v>12</v>
      </c>
      <c r="I20" s="9">
        <v>22.2</v>
      </c>
      <c r="J20" s="9">
        <v>17.8</v>
      </c>
      <c r="K20" s="9">
        <v>17.2</v>
      </c>
      <c r="L20" s="9">
        <v>17.100000000000001</v>
      </c>
      <c r="M20" s="9">
        <v>4.7</v>
      </c>
      <c r="N20" s="9">
        <v>4.5</v>
      </c>
      <c r="O20" s="9">
        <v>4.3</v>
      </c>
      <c r="P20" s="9">
        <v>4.0999999999999996</v>
      </c>
      <c r="Q20" s="9">
        <v>4</v>
      </c>
      <c r="R20" s="9">
        <v>4.8</v>
      </c>
    </row>
    <row r="21" spans="1:19">
      <c r="A21" s="5" t="s">
        <v>38</v>
      </c>
      <c r="B21" s="9">
        <v>11.3</v>
      </c>
      <c r="C21" s="9">
        <v>7.5</v>
      </c>
      <c r="D21" s="9">
        <v>8.4</v>
      </c>
      <c r="E21" s="9">
        <v>24.3</v>
      </c>
      <c r="F21" s="9">
        <v>42.7</v>
      </c>
      <c r="G21" s="9">
        <v>39.9</v>
      </c>
      <c r="H21" s="9">
        <v>37.9</v>
      </c>
      <c r="I21" s="9">
        <v>6.4</v>
      </c>
      <c r="J21" s="9">
        <v>1.8</v>
      </c>
      <c r="K21" s="9">
        <v>2.6</v>
      </c>
      <c r="L21" s="9">
        <v>12.3</v>
      </c>
      <c r="M21" s="9">
        <v>32.799999999999997</v>
      </c>
      <c r="N21" s="9">
        <v>15.4</v>
      </c>
      <c r="O21" s="9">
        <v>11.4</v>
      </c>
      <c r="P21" s="9">
        <v>22.2</v>
      </c>
      <c r="Q21" s="9">
        <v>29.5</v>
      </c>
      <c r="R21" s="9">
        <v>48.3</v>
      </c>
    </row>
    <row r="22" spans="1:19">
      <c r="A22" s="5" t="s">
        <v>39</v>
      </c>
      <c r="B22" s="9">
        <v>2.5</v>
      </c>
      <c r="C22" s="9">
        <v>2.6</v>
      </c>
      <c r="D22" s="9">
        <v>3.6</v>
      </c>
      <c r="E22" s="9">
        <v>3.5</v>
      </c>
      <c r="F22" s="9">
        <v>5.8</v>
      </c>
      <c r="G22" s="9">
        <v>4.2</v>
      </c>
      <c r="H22" s="9">
        <v>4.0999999999999996</v>
      </c>
      <c r="I22" s="9">
        <v>3.9</v>
      </c>
      <c r="J22" s="9">
        <v>3.7</v>
      </c>
      <c r="K22" s="9">
        <v>3.6</v>
      </c>
      <c r="L22" s="9">
        <v>3.8</v>
      </c>
      <c r="M22" s="9">
        <v>4.5</v>
      </c>
      <c r="N22" s="9">
        <v>3.3</v>
      </c>
      <c r="O22" s="9">
        <v>2.4</v>
      </c>
      <c r="P22" s="9">
        <v>2.8</v>
      </c>
      <c r="Q22" s="9">
        <v>2.5</v>
      </c>
      <c r="R22" s="9">
        <v>6.2</v>
      </c>
    </row>
    <row r="23" spans="1:19">
      <c r="A23" s="18" t="s">
        <v>46</v>
      </c>
      <c r="B23" s="19">
        <f>SUM(B17:B18)</f>
        <v>2.1</v>
      </c>
      <c r="C23" s="19">
        <f t="shared" ref="C23:R23" si="1">SUM(C17:C18)</f>
        <v>1.5999999999999999</v>
      </c>
      <c r="D23" s="19">
        <f t="shared" si="1"/>
        <v>1.5</v>
      </c>
      <c r="E23" s="19">
        <f t="shared" si="1"/>
        <v>1</v>
      </c>
      <c r="F23" s="19">
        <f t="shared" si="1"/>
        <v>1.2</v>
      </c>
      <c r="G23" s="19">
        <f t="shared" si="1"/>
        <v>1.4</v>
      </c>
      <c r="H23" s="19">
        <f t="shared" si="1"/>
        <v>1.2</v>
      </c>
      <c r="I23" s="19">
        <f t="shared" si="1"/>
        <v>2.1</v>
      </c>
      <c r="J23" s="19">
        <f t="shared" si="1"/>
        <v>2.4000000000000004</v>
      </c>
      <c r="K23" s="19">
        <f t="shared" si="1"/>
        <v>2.2000000000000002</v>
      </c>
      <c r="L23" s="19">
        <f t="shared" si="1"/>
        <v>2</v>
      </c>
      <c r="M23" s="19">
        <f t="shared" si="1"/>
        <v>3.8000000000000003</v>
      </c>
      <c r="N23" s="19">
        <f t="shared" si="1"/>
        <v>3.4</v>
      </c>
      <c r="O23" s="19">
        <f t="shared" si="1"/>
        <v>3.5</v>
      </c>
      <c r="P23" s="19">
        <f t="shared" si="1"/>
        <v>3.6</v>
      </c>
      <c r="Q23" s="19">
        <f t="shared" si="1"/>
        <v>3</v>
      </c>
      <c r="R23" s="19">
        <f t="shared" si="1"/>
        <v>2.4</v>
      </c>
    </row>
  </sheetData>
  <mergeCells count="5">
    <mergeCell ref="B12:E12"/>
    <mergeCell ref="F12:I12"/>
    <mergeCell ref="J12:M12"/>
    <mergeCell ref="N12:Q12"/>
    <mergeCell ref="S12:S1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8"/>
  <sheetViews>
    <sheetView workbookViewId="0">
      <selection activeCell="F9" sqref="F9"/>
    </sheetView>
  </sheetViews>
  <sheetFormatPr baseColWidth="10" defaultRowHeight="15" x14ac:dyDescent="0"/>
  <sheetData>
    <row r="5" spans="1:8">
      <c r="A5" s="2" t="s">
        <v>26</v>
      </c>
      <c r="B5" s="3">
        <v>2014</v>
      </c>
      <c r="C5" s="3">
        <v>2015</v>
      </c>
      <c r="D5" s="3">
        <v>2016</v>
      </c>
      <c r="E5" s="3">
        <v>2017</v>
      </c>
      <c r="F5" s="3" t="s">
        <v>33</v>
      </c>
    </row>
    <row r="6" spans="1:8">
      <c r="A6" s="2" t="s">
        <v>43</v>
      </c>
      <c r="B6" s="15">
        <v>1308</v>
      </c>
      <c r="C6" s="15">
        <v>1605</v>
      </c>
      <c r="D6" s="15">
        <v>1248</v>
      </c>
      <c r="E6" s="15">
        <v>804</v>
      </c>
      <c r="F6" s="15">
        <v>972</v>
      </c>
      <c r="H6" s="16">
        <v>130.6</v>
      </c>
    </row>
    <row r="7" spans="1:8">
      <c r="A7" t="s">
        <v>44</v>
      </c>
      <c r="B7">
        <v>222</v>
      </c>
      <c r="C7">
        <v>270</v>
      </c>
      <c r="D7">
        <v>450</v>
      </c>
      <c r="E7">
        <v>483</v>
      </c>
      <c r="F7">
        <v>720</v>
      </c>
      <c r="H7">
        <f>H6*12</f>
        <v>1567.1999999999998</v>
      </c>
    </row>
    <row r="8" spans="1:8">
      <c r="A8" t="s">
        <v>45</v>
      </c>
      <c r="F8" s="17">
        <f>H7</f>
        <v>1567.1999999999998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TAMAÑO MERCADO VERTICAL (2)</vt:lpstr>
      <vt:lpstr>Tamaño mercado vertical anual</vt:lpstr>
      <vt:lpstr>Absorcion promedio por proyecto</vt:lpstr>
      <vt:lpstr>TAMAÑO_MERCADO Horizontal</vt:lpstr>
      <vt:lpstr>TAMAÑO_MERCADO Horizontal (2)</vt:lpstr>
      <vt:lpstr>Absorcion promedio Horizontal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Ideas Frescas®</cp:lastModifiedBy>
  <dcterms:created xsi:type="dcterms:W3CDTF">2018-07-25T21:42:55Z</dcterms:created>
  <dcterms:modified xsi:type="dcterms:W3CDTF">2018-12-17T16:46:55Z</dcterms:modified>
</cp:coreProperties>
</file>