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theme/themeOverride10.xml" ContentType="application/vnd.openxmlformats-officedocument.themeOverride+xml"/>
  <Override PartName="/xl/drawings/drawing7.xml" ContentType="application/vnd.openxmlformats-officedocument.drawing+xml"/>
  <Override PartName="/xl/tables/table4.xml" ContentType="application/vnd.openxmlformats-officedocument.spreadsheetml.tab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theme/themeOverride14.xml" ContentType="application/vnd.openxmlformats-officedocument.themeOverride+xml"/>
  <Override PartName="/xl/drawings/drawing8.xml" ContentType="application/vnd.openxmlformats-officedocument.drawing+xml"/>
  <Override PartName="/xl/tables/table5.xml" ContentType="application/vnd.openxmlformats-officedocument.spreadsheetml.table+xml"/>
  <Override PartName="/xl/charts/chart20.xml" ContentType="application/vnd.openxmlformats-officedocument.drawingml.chart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7.xml" ContentType="application/vnd.openxmlformats-officedocument.themeOverride+xml"/>
  <Override PartName="/xl/charts/chart2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8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abrahamvega/Desktop/IF/Los Cabos/Sep 24/"/>
    </mc:Choice>
  </mc:AlternateContent>
  <xr:revisionPtr revIDLastSave="0" documentId="13_ncr:1_{82B65164-9B2F-904F-BBAB-B3469041D02B}" xr6:coauthVersionLast="47" xr6:coauthVersionMax="47" xr10:uidLastSave="{00000000-0000-0000-0000-000000000000}"/>
  <bookViews>
    <workbookView xWindow="-120" yWindow="500" windowWidth="33720" windowHeight="20500" tabRatio="868" firstSheet="3" activeTab="10" xr2:uid="{0C26065A-FE33-49FB-8B7F-FCBB30891861}"/>
  </bookViews>
  <sheets>
    <sheet name="Guanajuato INFO" sheetId="1" r:id="rId1"/>
    <sheet name="León gto (PIB TOTAL)" sheetId="7" r:id="rId2"/>
    <sheet name="Precios de 2013 (variación naci" sheetId="8" r:id="rId3"/>
    <sheet name="Precios 2018 (variación naci" sheetId="9" r:id="rId4"/>
    <sheet name="Act_Hist" sheetId="6" r:id="rId5"/>
    <sheet name="Actividades 2023" sheetId="5" r:id="rId6"/>
    <sheet name="Actividades 2019" sheetId="13" r:id="rId7"/>
    <sheet name=" León (división por conceptos)" sheetId="4" r:id="rId8"/>
    <sheet name="División x concept" sheetId="15" r:id="rId9"/>
    <sheet name=" León (división x concep barras" sheetId="14" r:id="rId10"/>
    <sheet name=" León (división por conceporigi" sheetId="12" r:id="rId11"/>
    <sheet name="MetaInfo" sheetId="2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7" i="1" l="1"/>
  <c r="I85" i="15"/>
  <c r="I84" i="15"/>
  <c r="I123" i="15"/>
  <c r="I122" i="15"/>
  <c r="I121" i="15"/>
  <c r="I120" i="15"/>
  <c r="I119" i="15"/>
  <c r="I118" i="15"/>
  <c r="I117" i="15"/>
  <c r="I116" i="15"/>
  <c r="I115" i="15"/>
  <c r="I114" i="15"/>
  <c r="I113" i="15"/>
  <c r="I112" i="15"/>
  <c r="I111" i="15"/>
  <c r="I110" i="15"/>
  <c r="I109" i="15"/>
  <c r="I108" i="15"/>
  <c r="I107" i="15"/>
  <c r="I106" i="15"/>
  <c r="I105" i="15"/>
  <c r="I104" i="15"/>
  <c r="I103" i="15"/>
  <c r="I102" i="15"/>
  <c r="I101" i="15"/>
  <c r="I100" i="15"/>
  <c r="I99" i="15"/>
  <c r="I98" i="15"/>
  <c r="I97" i="15"/>
  <c r="I96" i="15"/>
  <c r="I95" i="15"/>
  <c r="I94" i="15"/>
  <c r="I93" i="15"/>
  <c r="I92" i="15"/>
  <c r="I91" i="15"/>
  <c r="I90" i="15"/>
  <c r="I89" i="15"/>
  <c r="H49" i="15"/>
  <c r="H48" i="15"/>
  <c r="H47" i="15"/>
  <c r="H46" i="15"/>
  <c r="H45" i="15"/>
  <c r="H44" i="15"/>
  <c r="H43" i="15"/>
  <c r="H42" i="15"/>
  <c r="H41" i="15"/>
  <c r="H40" i="15"/>
  <c r="H39" i="15"/>
  <c r="O38" i="15"/>
  <c r="N38" i="15"/>
  <c r="M38" i="15"/>
  <c r="L38" i="15"/>
  <c r="K38" i="15"/>
  <c r="J38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5" i="15"/>
  <c r="H4" i="15"/>
  <c r="G4" i="15"/>
  <c r="F4" i="15"/>
  <c r="E4" i="15"/>
  <c r="D4" i="15"/>
  <c r="C4" i="15"/>
  <c r="I84" i="4" l="1"/>
  <c r="I85" i="4"/>
  <c r="P20" i="14"/>
  <c r="O20" i="14"/>
  <c r="P14" i="14"/>
  <c r="P15" i="14"/>
  <c r="P16" i="14"/>
  <c r="P17" i="14"/>
  <c r="P13" i="14"/>
  <c r="P11" i="14"/>
  <c r="P8" i="14"/>
  <c r="O11" i="14"/>
  <c r="O10" i="14" s="1"/>
  <c r="O13" i="14"/>
  <c r="O14" i="14"/>
  <c r="O15" i="14"/>
  <c r="O16" i="14"/>
  <c r="O17" i="14"/>
  <c r="O8" i="14"/>
  <c r="K8" i="14"/>
  <c r="K9" i="14"/>
  <c r="O9" i="14" s="1"/>
  <c r="O18" i="14" s="1"/>
  <c r="K10" i="14"/>
  <c r="K11" i="14"/>
  <c r="O12" i="14" s="1"/>
  <c r="L8" i="14"/>
  <c r="L11" i="14"/>
  <c r="P12" i="14" s="1"/>
  <c r="L10" i="14"/>
  <c r="P10" i="14" s="1"/>
  <c r="L9" i="14"/>
  <c r="P9" i="14" s="1"/>
  <c r="P18" i="14" s="1"/>
  <c r="I123" i="14"/>
  <c r="I122" i="14"/>
  <c r="I121" i="14"/>
  <c r="I120" i="14"/>
  <c r="I119" i="14"/>
  <c r="I118" i="14"/>
  <c r="I117" i="14"/>
  <c r="I116" i="14"/>
  <c r="I115" i="14"/>
  <c r="I114" i="14"/>
  <c r="I113" i="14"/>
  <c r="I112" i="14"/>
  <c r="I111" i="14"/>
  <c r="I110" i="14"/>
  <c r="I109" i="14"/>
  <c r="I108" i="14"/>
  <c r="I107" i="14"/>
  <c r="I106" i="14"/>
  <c r="I105" i="14"/>
  <c r="I104" i="14"/>
  <c r="I103" i="14"/>
  <c r="I102" i="14"/>
  <c r="I101" i="14"/>
  <c r="I100" i="14"/>
  <c r="I99" i="14"/>
  <c r="I98" i="14"/>
  <c r="I97" i="14"/>
  <c r="I96" i="14"/>
  <c r="I95" i="14"/>
  <c r="I94" i="14"/>
  <c r="I93" i="14"/>
  <c r="I92" i="14"/>
  <c r="I91" i="14"/>
  <c r="I90" i="14"/>
  <c r="I89" i="14"/>
  <c r="I84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5" i="14"/>
  <c r="H4" i="14"/>
  <c r="G4" i="14"/>
  <c r="F4" i="14"/>
  <c r="E4" i="14"/>
  <c r="D4" i="14"/>
  <c r="C4" i="14"/>
  <c r="I85" i="14" l="1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89" i="4"/>
  <c r="B38" i="13"/>
  <c r="C36" i="13" s="1"/>
  <c r="H49" i="12"/>
  <c r="H48" i="12"/>
  <c r="H47" i="12"/>
  <c r="H46" i="12"/>
  <c r="H45" i="12"/>
  <c r="H44" i="12"/>
  <c r="H43" i="12"/>
  <c r="H42" i="12"/>
  <c r="H41" i="12"/>
  <c r="H40" i="12"/>
  <c r="H39" i="12"/>
  <c r="O38" i="12"/>
  <c r="N38" i="12"/>
  <c r="M38" i="12"/>
  <c r="L38" i="12"/>
  <c r="K38" i="12"/>
  <c r="J38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5" i="12"/>
  <c r="H4" i="12"/>
  <c r="G4" i="12"/>
  <c r="F4" i="12"/>
  <c r="E4" i="12"/>
  <c r="D4" i="12"/>
  <c r="C4" i="12"/>
  <c r="D13" i="6"/>
  <c r="E13" i="6"/>
  <c r="F13" i="6"/>
  <c r="G13" i="6"/>
  <c r="D14" i="6"/>
  <c r="E14" i="6"/>
  <c r="F14" i="6"/>
  <c r="G14" i="6"/>
  <c r="D15" i="6"/>
  <c r="E15" i="6"/>
  <c r="F15" i="6"/>
  <c r="G15" i="6"/>
  <c r="D16" i="6"/>
  <c r="E16" i="6"/>
  <c r="F16" i="6"/>
  <c r="G16" i="6"/>
  <c r="D17" i="6"/>
  <c r="E17" i="6"/>
  <c r="F17" i="6"/>
  <c r="G17" i="6"/>
  <c r="D18" i="6"/>
  <c r="E18" i="6"/>
  <c r="F18" i="6"/>
  <c r="G18" i="6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4" i="8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3" i="9"/>
  <c r="C11" i="7"/>
  <c r="C10" i="7"/>
  <c r="E4" i="7"/>
  <c r="E5" i="7"/>
  <c r="E6" i="7"/>
  <c r="E7" i="7"/>
  <c r="E3" i="7"/>
  <c r="AK7" i="1"/>
  <c r="AG7" i="1"/>
  <c r="AH7" i="1"/>
  <c r="AI7" i="1"/>
  <c r="AJ7" i="1"/>
  <c r="H4" i="4"/>
  <c r="D4" i="4"/>
  <c r="E4" i="4"/>
  <c r="F4" i="4"/>
  <c r="G4" i="4"/>
  <c r="C4" i="4"/>
  <c r="D3" i="7"/>
  <c r="D4" i="7"/>
  <c r="D5" i="7"/>
  <c r="D6" i="7"/>
  <c r="D7" i="7"/>
  <c r="D2" i="7"/>
  <c r="H5" i="4"/>
  <c r="H4" i="6"/>
  <c r="H5" i="6"/>
  <c r="H6" i="6"/>
  <c r="H7" i="6"/>
  <c r="H8" i="6"/>
  <c r="H3" i="6"/>
  <c r="K38" i="4"/>
  <c r="L38" i="4"/>
  <c r="M38" i="4"/>
  <c r="N38" i="4"/>
  <c r="O38" i="4"/>
  <c r="J38" i="4"/>
  <c r="C21" i="5"/>
  <c r="C7" i="5"/>
  <c r="B38" i="5"/>
  <c r="C36" i="5" s="1"/>
  <c r="C31" i="5" l="1"/>
  <c r="C13" i="5"/>
  <c r="C22" i="5"/>
  <c r="C5" i="5"/>
  <c r="C14" i="5"/>
  <c r="C23" i="5"/>
  <c r="C6" i="5"/>
  <c r="C15" i="5"/>
  <c r="C30" i="5"/>
  <c r="C37" i="13"/>
  <c r="C21" i="13"/>
  <c r="C4" i="13"/>
  <c r="C20" i="13"/>
  <c r="C23" i="13"/>
  <c r="C24" i="13"/>
  <c r="C9" i="13"/>
  <c r="C11" i="13"/>
  <c r="C26" i="13"/>
  <c r="C30" i="13"/>
  <c r="C12" i="13"/>
  <c r="C15" i="13"/>
  <c r="C14" i="13"/>
  <c r="C29" i="13"/>
  <c r="C18" i="13"/>
  <c r="C32" i="13"/>
  <c r="C16" i="13"/>
  <c r="C31" i="13"/>
  <c r="C17" i="13"/>
  <c r="C3" i="13"/>
  <c r="C22" i="13"/>
  <c r="C5" i="13"/>
  <c r="C6" i="13"/>
  <c r="C8" i="13"/>
  <c r="C25" i="13"/>
  <c r="C10" i="13"/>
  <c r="C7" i="13"/>
  <c r="C13" i="13"/>
  <c r="C27" i="13"/>
  <c r="C28" i="13"/>
  <c r="C19" i="13"/>
  <c r="C33" i="13"/>
  <c r="C34" i="13"/>
  <c r="C35" i="13"/>
  <c r="C29" i="5"/>
  <c r="C8" i="5"/>
  <c r="C16" i="5"/>
  <c r="C24" i="5"/>
  <c r="C32" i="5"/>
  <c r="C34" i="5"/>
  <c r="C9" i="5"/>
  <c r="C17" i="5"/>
  <c r="C25" i="5"/>
  <c r="C33" i="5"/>
  <c r="C10" i="5"/>
  <c r="C18" i="5"/>
  <c r="C26" i="5"/>
  <c r="C4" i="5"/>
  <c r="C11" i="5"/>
  <c r="C19" i="5"/>
  <c r="C27" i="5"/>
  <c r="C35" i="5"/>
  <c r="C3" i="5"/>
  <c r="C12" i="5"/>
  <c r="C20" i="5"/>
  <c r="C28" i="5"/>
  <c r="H36" i="4" l="1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35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16" i="4"/>
  <c r="H11" i="4"/>
  <c r="H12" i="4"/>
  <c r="H13" i="4"/>
  <c r="H14" i="4"/>
  <c r="H10" i="4"/>
  <c r="H34" i="4"/>
  <c r="H15" i="4"/>
  <c r="H9" i="4"/>
  <c r="V17" i="1" l="1"/>
  <c r="U6" i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C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INEGI:</author>
  </authors>
  <commentList>
    <comment ref="R5" authorId="0" shapeId="0" xr:uid="{00000000-0006-0000-0000-000001000000}">
      <text>
        <r>
          <rPr>
            <sz val="11"/>
            <rFont val="Calibri"/>
            <family val="2"/>
          </rPr>
          <t>R. Cifras revisadas</t>
        </r>
      </text>
    </comment>
    <comment ref="S5" authorId="0" shapeId="0" xr:uid="{00000000-0006-0000-0000-000002000000}">
      <text>
        <r>
          <rPr>
            <sz val="11"/>
            <rFont val="Calibri"/>
            <family val="2"/>
          </rPr>
          <t>R. Cifras revisadas</t>
        </r>
      </text>
    </comment>
    <comment ref="T5" authorId="0" shapeId="0" xr:uid="{00000000-0006-0000-0000-000003000000}">
      <text>
        <r>
          <rPr>
            <sz val="11"/>
            <color rgb="FF000000"/>
            <rFont val="Calibri"/>
            <family val="2"/>
          </rPr>
          <t>R. Cifras revisadas</t>
        </r>
      </text>
    </comment>
    <comment ref="U5" authorId="0" shapeId="0" xr:uid="{00000000-0006-0000-0000-000004000000}">
      <text>
        <r>
          <rPr>
            <sz val="11"/>
            <color rgb="FF000000"/>
            <rFont val="Calibri"/>
            <family val="2"/>
          </rPr>
          <t>P. Cifras preliminares</t>
        </r>
      </text>
    </comment>
    <comment ref="A7" authorId="0" shapeId="0" xr:uid="{00000000-0006-0000-0000-000005000000}">
      <text>
        <r>
          <rPr>
            <sz val="11"/>
            <color rgb="FF000000"/>
            <rFont val="Calibri"/>
            <family val="2"/>
          </rPr>
          <t xml:space="preserve">Metainformación 
</t>
        </r>
        <r>
          <rPr>
            <sz val="11"/>
            <color rgb="FF000000"/>
            <rFont val="Calibri"/>
            <family val="2"/>
          </rPr>
          <t>a. Los códigos se derivan del SCN 2008, modificados para uso del SCN de México</t>
        </r>
      </text>
    </comment>
    <comment ref="A9" authorId="0" shapeId="0" xr:uid="{00000000-0006-0000-0000-000006000000}">
      <text>
        <r>
          <rPr>
            <sz val="11"/>
            <color rgb="FF000000"/>
            <rFont val="Calibri"/>
            <family val="2"/>
          </rPr>
          <t xml:space="preserve">Metainformación 
</t>
        </r>
        <r>
          <rPr>
            <sz val="11"/>
            <color rgb="FF000000"/>
            <rFont val="Calibri"/>
            <family val="2"/>
          </rPr>
          <t>a. Los códigos se derivan del SCN 2008, modificados para uso del SCN de México</t>
        </r>
      </text>
    </comment>
    <comment ref="A53" authorId="0" shapeId="0" xr:uid="{00000000-0006-0000-0000-000007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55" authorId="0" shapeId="0" xr:uid="{00000000-0006-0000-0000-000008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99" authorId="0" shapeId="0" xr:uid="{00000000-0006-0000-0000-000009000000}">
      <text>
        <r>
          <rPr>
            <sz val="11"/>
            <color rgb="FF000000"/>
            <rFont val="Calibri"/>
            <family val="2"/>
          </rPr>
          <t xml:space="preserve">Metainformación 
</t>
        </r>
        <r>
          <rPr>
            <sz val="11"/>
            <color rgb="FF000000"/>
            <rFont val="Calibri"/>
            <family val="2"/>
          </rPr>
          <t>a. Los códigos se derivan del SCN 2008, modificados para uso del SCN de México</t>
        </r>
      </text>
    </comment>
    <comment ref="A101" authorId="0" shapeId="0" xr:uid="{00000000-0006-0000-0000-00000A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145" authorId="0" shapeId="0" xr:uid="{00000000-0006-0000-0000-00000B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147" authorId="0" shapeId="0" xr:uid="{00000000-0006-0000-0000-00000C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191" authorId="0" shapeId="0" xr:uid="{00000000-0006-0000-0000-00000D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193" authorId="0" shapeId="0" xr:uid="{00000000-0006-0000-0000-00000E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237" authorId="0" shapeId="0" xr:uid="{00000000-0006-0000-0000-00000F000000}">
      <text>
        <r>
          <rPr>
            <sz val="11"/>
            <color rgb="FF000000"/>
            <rFont val="Calibri"/>
            <family val="2"/>
          </rPr>
          <t xml:space="preserve">Metainformación 
</t>
        </r>
        <r>
          <rPr>
            <sz val="11"/>
            <color rgb="FF000000"/>
            <rFont val="Calibri"/>
            <family val="2"/>
          </rPr>
          <t>a. Los códigos se derivan del SCN 2008, modificados para uso del SCN de México</t>
        </r>
      </text>
    </comment>
    <comment ref="A239" authorId="0" shapeId="0" xr:uid="{00000000-0006-0000-0000-000010000000}">
      <text>
        <r>
          <rPr>
            <sz val="11"/>
            <color rgb="FF000000"/>
            <rFont val="Calibri"/>
            <family val="2"/>
          </rPr>
          <t xml:space="preserve">Metainformación 
</t>
        </r>
        <r>
          <rPr>
            <sz val="11"/>
            <color rgb="FF000000"/>
            <rFont val="Calibri"/>
            <family val="2"/>
          </rPr>
          <t>a. Los códigos se derivan del SCN 2008, modificados para uso del SCN de México</t>
        </r>
      </text>
    </comment>
    <comment ref="A283" authorId="0" shapeId="0" xr:uid="{00000000-0006-0000-0000-000011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285" authorId="0" shapeId="0" xr:uid="{00000000-0006-0000-0000-000012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329" authorId="0" shapeId="0" xr:uid="{00000000-0006-0000-0000-000013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331" authorId="0" shapeId="0" xr:uid="{00000000-0006-0000-0000-000014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375" authorId="0" shapeId="0" xr:uid="{00000000-0006-0000-0000-000015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377" authorId="0" shapeId="0" xr:uid="{00000000-0006-0000-0000-000016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421" authorId="0" shapeId="0" xr:uid="{00000000-0006-0000-0000-000017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423" authorId="0" shapeId="0" xr:uid="{00000000-0006-0000-0000-000018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467" authorId="0" shapeId="0" xr:uid="{00000000-0006-0000-0000-000019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  <comment ref="A469" authorId="0" shapeId="0" xr:uid="{00000000-0006-0000-0000-00001A000000}">
      <text>
        <r>
          <rPr>
            <sz val="11"/>
            <rFont val="Calibri"/>
            <family val="2"/>
          </rPr>
          <t>Metainformación 
a. Los códigos se derivan del SCN 2008, modificados para uso del SCN de México</t>
        </r>
      </text>
    </comment>
  </commentList>
</comments>
</file>

<file path=xl/sharedStrings.xml><?xml version="1.0" encoding="utf-8"?>
<sst xmlns="http://schemas.openxmlformats.org/spreadsheetml/2006/main" count="1993" uniqueCount="213">
  <si>
    <t>Instituto Nacional de Estadística y Geografía (INEGI).</t>
  </si>
  <si>
    <t>Sistema de Cuentas Nacionales de México. Producto Interno Bruto por Entidad Federativa. Año Base 2018. Serie de 2003 a 2022. 2022 preliminar</t>
  </si>
  <si>
    <t>PIB de las entidades federativas por actividad económica/ Guanajuato</t>
  </si>
  <si>
    <t>Concepto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</si>
  <si>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</si>
  <si>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</si>
  <si>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</si>
  <si>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</si>
  <si>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</si>
  <si>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</si>
  <si>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</si>
  <si>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</si>
  <si>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</si>
  <si>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</si>
  <si>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</si>
  <si>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</si>
  <si>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</si>
  <si>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</si>
  <si>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</si>
  <si>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</si>
  <si>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r>
      <rPr>
        <b/>
        <sz val="11"/>
        <rFont val="Calibri"/>
        <family val="2"/>
      </rPr>
      <t>2019</t>
    </r>
    <r>
      <rPr>
        <b/>
        <vertAlign val="superscript"/>
        <sz val="10"/>
        <color rgb="FF000000"/>
        <rFont val="Arial"/>
        <family val="2"/>
      </rPr>
      <t>R</t>
    </r>
  </si>
  <si>
    <r>
      <rPr>
        <b/>
        <sz val="11"/>
        <rFont val="Calibri"/>
        <family val="2"/>
      </rPr>
      <t>2020</t>
    </r>
    <r>
      <rPr>
        <b/>
        <vertAlign val="superscript"/>
        <sz val="10"/>
        <color rgb="FF000000"/>
        <rFont val="Arial"/>
        <family val="2"/>
      </rPr>
      <t>R</t>
    </r>
  </si>
  <si>
    <r>
      <rPr>
        <b/>
        <sz val="11"/>
        <rFont val="Calibri"/>
        <family val="2"/>
      </rPr>
      <t>2021</t>
    </r>
    <r>
      <rPr>
        <b/>
        <vertAlign val="superscript"/>
        <sz val="10"/>
        <color rgb="FF000000"/>
        <rFont val="Arial"/>
        <family val="2"/>
      </rPr>
      <t>R</t>
    </r>
  </si>
  <si>
    <r>
      <rPr>
        <b/>
        <sz val="11"/>
        <rFont val="Calibri"/>
        <family val="2"/>
      </rPr>
      <t>2022</t>
    </r>
    <r>
      <rPr>
        <b/>
        <vertAlign val="superscript"/>
        <sz val="10"/>
        <color rgb="FF000000"/>
        <rFont val="Arial"/>
        <family val="2"/>
      </rPr>
      <t>P</t>
    </r>
  </si>
  <si>
    <t xml:space="preserve">     Millones de pesos a precios de 2018</t>
  </si>
  <si>
    <t/>
  </si>
  <si>
    <r>
      <rPr>
        <sz val="10"/>
        <color rgb="FFFFFFFF"/>
        <rFont val="Arial"/>
        <family val="2"/>
      </rPr>
      <t>____</t>
    </r>
    <r>
      <rPr>
        <vertAlign val="superscript"/>
        <sz val="11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B.1bP - Producto interno bruto</t>
    </r>
  </si>
  <si>
    <t xml:space="preserve">          D.21-D.31 - Impuestos sobre los productos, netos</t>
  </si>
  <si>
    <r>
      <rPr>
        <sz val="10"/>
        <color rgb="FFFFFFFF"/>
        <rFont val="Arial"/>
        <family val="2"/>
      </rPr>
      <t>____</t>
    </r>
    <r>
      <rPr>
        <vertAlign val="superscript"/>
        <sz val="11"/>
        <color rgb="FF000000"/>
        <rFont val="Arial"/>
        <family val="2"/>
      </rPr>
      <t>a</t>
    </r>
    <r>
      <rPr>
        <sz val="10"/>
        <color rgb="FF000000"/>
        <rFont val="Arial"/>
        <family val="2"/>
      </rPr>
      <t>B.1bV - Valor agregado bruto</t>
    </r>
  </si>
  <si>
    <t xml:space="preserve">               Actividad económica total  </t>
  </si>
  <si>
    <t xml:space="preserve">                    Actividades primarias</t>
  </si>
  <si>
    <t xml:space="preserve">                         11 - Agricultura, cría y explotación de animales, aprovechamiento forestal, pesca y caza</t>
  </si>
  <si>
    <t xml:space="preserve">                              111 - Agricultura</t>
  </si>
  <si>
    <t xml:space="preserve">                              112 - Cría y explotación de animales</t>
  </si>
  <si>
    <t xml:space="preserve">                              114 - Pesca, caza y captura</t>
  </si>
  <si>
    <t xml:space="preserve">                              113,115 - Aprovechamiento forestal, Servicios relacionados con las actividades agropecuarias y forestales</t>
  </si>
  <si>
    <t xml:space="preserve">                    Actividades secundarias</t>
  </si>
  <si>
    <t xml:space="preserve">                         21 - Minería</t>
  </si>
  <si>
    <t xml:space="preserve">                              21-1 - Minería petrolera</t>
  </si>
  <si>
    <t xml:space="preserve">                              21-2 - Minería no petrolera</t>
  </si>
  <si>
    <t xml:space="preserve">                         22 - Generación, transmisión, distribución y comercialización de energía eléctrica, suministro de agua y de gas natural por ductos al consumidor final</t>
  </si>
  <si>
    <t xml:space="preserve">                         23 - Construcción</t>
  </si>
  <si>
    <t xml:space="preserve">                         31-33 - Industrias manufactureras</t>
  </si>
  <si>
    <t xml:space="preserve">                              311 - Industria alimentaria</t>
  </si>
  <si>
    <t xml:space="preserve">                              312 - Industria de las bebidas y del tabaco</t>
  </si>
  <si>
    <t xml:space="preserve">                              313-314 - Fabricación de insumos textiles y acabado de textiles; Fabricación de productos textiles, excepto prendas de vestir</t>
  </si>
  <si>
    <t xml:space="preserve">                              315-316 - Fabricación de prendas de vestir; Curtido y acabado de cuero y piel, y fabricación de productos de cuero, piel y materiales sucedáneos</t>
  </si>
  <si>
    <t xml:space="preserve">                              321 - Industria de la madera</t>
  </si>
  <si>
    <t xml:space="preserve">                              322-323 - Industria del papel; Impresión e industrias conexas</t>
  </si>
  <si>
    <t xml:space="preserve">                              324-326 - Fabricación de productos derivados del petróleo y del carbón; Industria química; Industria del plástico y del hule</t>
  </si>
  <si>
    <t xml:space="preserve">                              327 - Fabricación de productos a base de minerales no metálicos</t>
  </si>
  <si>
    <t xml:space="preserve">                              331-332 - Industrias metálicas básicas; Fabricación de productos metálicos</t>
  </si>
  <si>
    <t xml:space="preserve">                              333-336 - 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</t>
  </si>
  <si>
    <t xml:space="preserve">                              337 - Fabricación de muebles, colchones y persianas</t>
  </si>
  <si>
    <t xml:space="preserve">                              339 - Otras industrias manufactureras</t>
  </si>
  <si>
    <t xml:space="preserve">                    Actividades terciarias</t>
  </si>
  <si>
    <t xml:space="preserve">                         43 - Comercio al por mayor</t>
  </si>
  <si>
    <t xml:space="preserve">                         46 - Comercio al por menor</t>
  </si>
  <si>
    <t xml:space="preserve">                         48-49 - Transportes, correos y almacenamiento</t>
  </si>
  <si>
    <t xml:space="preserve">                         51 - Información en medios masivos</t>
  </si>
  <si>
    <t xml:space="preserve">                         52 - Servicios financieros y de seguros</t>
  </si>
  <si>
    <t xml:space="preserve">                         53 - Servicios inmobiliarios y de alquiler de bienes muebles e intangibles</t>
  </si>
  <si>
    <t xml:space="preserve">                         54 - Servicios profesionales, científicos y técnicos</t>
  </si>
  <si>
    <t xml:space="preserve">                         55 - Corporativos</t>
  </si>
  <si>
    <t xml:space="preserve">                         56 - Servicios de apoyo a los negocios y manejo de residuos, y servicios de remediación</t>
  </si>
  <si>
    <t xml:space="preserve">                         61 - Servicios educativos</t>
  </si>
  <si>
    <t xml:space="preserve">                         62 - Servicios de salud y de asistencia social</t>
  </si>
  <si>
    <t xml:space="preserve">                         71 - Servicios de esparcimiento culturales y deportivos, y otros servicios recreativos</t>
  </si>
  <si>
    <t xml:space="preserve">                         72 - Servicios de alojamiento temporal y de preparación de alimentos y bebidas</t>
  </si>
  <si>
    <t xml:space="preserve">                         81 - Otros servicios excepto actividades gubernamentales</t>
  </si>
  <si>
    <t xml:space="preserve">                         93 - Actividades legislativas, gubernamentales, de impartición de justicia y de organismos internacionales y extraterritoriales</t>
  </si>
  <si>
    <t xml:space="preserve">     Variación porcentual anual en valores constantes</t>
  </si>
  <si>
    <t>NA</t>
  </si>
  <si>
    <t xml:space="preserve">     Estructura porcentual en valores constantes</t>
  </si>
  <si>
    <t xml:space="preserve">     Contribución a la variación del estado en valores constantes</t>
  </si>
  <si>
    <t xml:space="preserve">     Índice de volumen físico base 2018=100</t>
  </si>
  <si>
    <t xml:space="preserve">     Millones de pesos</t>
  </si>
  <si>
    <t xml:space="preserve">     Variación porcentual anual en valores corrientes</t>
  </si>
  <si>
    <t xml:space="preserve">     Estructura porcentual en valores corrientes</t>
  </si>
  <si>
    <t xml:space="preserve">     Contribución a la variación del estado en valores corrientes</t>
  </si>
  <si>
    <t xml:space="preserve">     Índice de precios implícitos base 2018=100</t>
  </si>
  <si>
    <t xml:space="preserve">     Variación porcentual anual de los índices de precios implícitos</t>
  </si>
  <si>
    <r>
      <rPr>
        <vertAlign val="superscript"/>
        <sz val="11"/>
        <color rgb="FF000000"/>
        <rFont val="Calibri"/>
        <family val="2"/>
      </rPr>
      <t>a</t>
    </r>
    <r>
      <rPr>
        <sz val="10"/>
        <color rgb="FF000000"/>
        <rFont val="Calibri"/>
        <family val="2"/>
      </rPr>
      <t>Los códigos se derivan del SCN 2008, modificados para uso del SCN de México</t>
    </r>
  </si>
  <si>
    <t>NA No aplica.</t>
  </si>
  <si>
    <r>
      <rPr>
        <vertAlign val="superscript"/>
        <sz val="11"/>
        <color rgb="FF000000"/>
        <rFont val="Calibri"/>
        <family val="2"/>
      </rPr>
      <t>R</t>
    </r>
    <r>
      <rPr>
        <sz val="10"/>
        <color rgb="FF000000"/>
        <rFont val="Calibri"/>
        <family val="2"/>
      </rPr>
      <t>Cifras revisadas</t>
    </r>
  </si>
  <si>
    <r>
      <rPr>
        <vertAlign val="superscript"/>
        <sz val="11"/>
        <color rgb="FF000000"/>
        <rFont val="Calibri"/>
        <family val="2"/>
      </rPr>
      <t>P</t>
    </r>
    <r>
      <rPr>
        <sz val="10"/>
        <color rgb="FF000000"/>
        <rFont val="Calibri"/>
        <family val="2"/>
      </rPr>
      <t>Cifras preliminares</t>
    </r>
  </si>
  <si>
    <t>Nota: La suma de los parciales puede no coincidir con el total por el redondeo de las cifras.</t>
  </si>
  <si>
    <t>Fuente: INEGI. Sistema de Cuentas Nacionales de México. Producto Interno Bruto por Entidad Federativa</t>
  </si>
  <si>
    <t>NOMBRE</t>
  </si>
  <si>
    <t>Producto Interno Bruto por Entidad Federativa</t>
  </si>
  <si>
    <t>DESCRIPCIÓN</t>
  </si>
  <si>
    <t>INEGI. Sistema de Cuentas Nacionales de México. Producto Interno Bruto por Entidad Federativa. SNIEG. Información de Interés Nacional. Permite conocer anualmente el comportamiento y composición de las actividades económicas de los estados, presentándose con base en el Sistema de Clasificación Industrial de América del Norte 2018</t>
  </si>
  <si>
    <t>FRECUENCIA</t>
  </si>
  <si>
    <t>Anual</t>
  </si>
  <si>
    <t>COBERTURA GEOGRÁFICA</t>
  </si>
  <si>
    <t>Nacional</t>
  </si>
  <si>
    <t>DESGLOSE GEOGRÁFICO</t>
  </si>
  <si>
    <t>Entidad Federativa</t>
  </si>
  <si>
    <t>NOMBRE DE LA INSTITUCIÓN</t>
  </si>
  <si>
    <t>Instituto Nacional de Estadística y Geografía</t>
  </si>
  <si>
    <t>SIGLAS DE LA INSTITUCIÓN</t>
  </si>
  <si>
    <t>INEGI</t>
  </si>
  <si>
    <t>NOMBRE (Global)</t>
  </si>
  <si>
    <t>Sistema de Cuentas Nacionales de México</t>
  </si>
  <si>
    <t>DE INTERÉS NACIONAL</t>
  </si>
  <si>
    <t>SI</t>
  </si>
  <si>
    <t>EVENTO</t>
  </si>
  <si>
    <t>Año base 2018</t>
  </si>
  <si>
    <t>COBERTURA TEMPORAL</t>
  </si>
  <si>
    <t>2003-01-2022-12</t>
  </si>
  <si>
    <t>DESCRIPCIÓN PERIODO</t>
  </si>
  <si>
    <t>Serie 2003 a 2022.</t>
  </si>
  <si>
    <t>FECHA DE ACTUALIZACIÓN</t>
  </si>
  <si>
    <t>2023-12-07</t>
  </si>
  <si>
    <t>León</t>
  </si>
  <si>
    <t>Guanjuato</t>
  </si>
  <si>
    <t>2019R</t>
  </si>
  <si>
    <t>2020R</t>
  </si>
  <si>
    <t>2021R</t>
  </si>
  <si>
    <t>2022P</t>
  </si>
  <si>
    <t>____aB.1bP - Producto interno bruto</t>
  </si>
  <si>
    <t>____aB.1bV - Valor agregado bruto</t>
  </si>
  <si>
    <t xml:space="preserve">     Millones de pesos a precios de 2013</t>
  </si>
  <si>
    <t>Actividad</t>
  </si>
  <si>
    <t>Ingreso</t>
  </si>
  <si>
    <t>Porcentaje</t>
  </si>
  <si>
    <t>Cría y explotación de animales</t>
  </si>
  <si>
    <t>Pesca, caza y captura</t>
  </si>
  <si>
    <t>Aprovechamiento forestal, Servicios relacionados con las actividades agropecuarias y forestales</t>
  </si>
  <si>
    <t>Minería petrolera</t>
  </si>
  <si>
    <t>Minería no petrolera</t>
  </si>
  <si>
    <t>Generación, transmisión, distribución y comercialización de energía eléctrica, suministro de agua y de gas natural por ductos al consumidor final</t>
  </si>
  <si>
    <t>Construcción</t>
  </si>
  <si>
    <t>Industria alimentaria</t>
  </si>
  <si>
    <t>Industria de las bebidas y del tabaco</t>
  </si>
  <si>
    <t>Fabricación de insumos textiles y acabado de textiles; Fabricación de productos textiles, excepto prendas de vestir</t>
  </si>
  <si>
    <t>Fabricación de prendas de vestir; Curtido y acabado de cuero y piel, y fabricación de productos de cuero, piel y materiales sucedáneos</t>
  </si>
  <si>
    <t>Industria de la madera</t>
  </si>
  <si>
    <t>Industria del papel; Impresión e industrias conexas</t>
  </si>
  <si>
    <t>Fabricación de productos a base de minerales no metálicos</t>
  </si>
  <si>
    <t>Industrias metálicas básicas; Fabricación de productos metálicos</t>
  </si>
  <si>
    <t>Fabricación de maquinaria y equipo; Fabricación de equipo de computación, comunicación, medición y de otros equipos, componentes y accesorios electrónicos; Fabricación de accesorios, aparatos eléctricos y equipo de generación de energía eléctrica; Fabricación de equipo de transporte</t>
  </si>
  <si>
    <t>Fabricación de muebles, colchones y persianas</t>
  </si>
  <si>
    <t>Otras industrias manufactureras</t>
  </si>
  <si>
    <t>Comercio al por mayor</t>
  </si>
  <si>
    <t>Transportes, correos y almacenamiento</t>
  </si>
  <si>
    <t>51 - Información en medios masivos</t>
  </si>
  <si>
    <t>Servicios financieros y de seguros</t>
  </si>
  <si>
    <t>Servicios inmobiliarios y de alquiler de bienes muebles e intangibles</t>
  </si>
  <si>
    <t>Servicios profesionales, científicos y técnicos</t>
  </si>
  <si>
    <t>Corporativos</t>
  </si>
  <si>
    <t>Servicios de apoyo a los negocios y manejo de residuos, y servicios de remediación</t>
  </si>
  <si>
    <t>Servicios educativos</t>
  </si>
  <si>
    <t>Servicios de salud y de asistencia social</t>
  </si>
  <si>
    <t>Servicios de esparcimiento culturales y deportivos, y otros servicios recreativos</t>
  </si>
  <si>
    <t>Servicios de alojamiento temporal y de preparación de alimentos y bebidas</t>
  </si>
  <si>
    <t>Otros servicios excepto actividades gubernamentales</t>
  </si>
  <si>
    <t>Actividades legislativas, gubernamentales, de impartición de justicia y de organismos internacionales y extraterritoriales</t>
  </si>
  <si>
    <t>Agricultura</t>
  </si>
  <si>
    <t>Fabricación de maquinaria y equipo accesorios</t>
  </si>
  <si>
    <t>Act</t>
  </si>
  <si>
    <t>Comercio</t>
  </si>
  <si>
    <t>S inmobiliarios y alquileres de bienes inmb.</t>
  </si>
  <si>
    <t>Prod. derivados del petróleo y del carbón</t>
  </si>
  <si>
    <t>Guanajuato</t>
  </si>
  <si>
    <t>Año</t>
  </si>
  <si>
    <t>Participación Leon/ gto</t>
  </si>
  <si>
    <t>Variación León</t>
  </si>
  <si>
    <t>TMCA</t>
  </si>
  <si>
    <t xml:space="preserve">Variación </t>
  </si>
  <si>
    <t>2023 Estimacion</t>
  </si>
  <si>
    <t>2021P</t>
  </si>
  <si>
    <t>2019</t>
  </si>
  <si>
    <t xml:space="preserve">                    Estados Unidos Mexicanos</t>
  </si>
  <si>
    <t>Precios 2013</t>
  </si>
  <si>
    <t>PIB Estados Unidos Mexicanos</t>
  </si>
  <si>
    <t>tome la variacion nacional que ya tenia en mazatlán y en esa tenia otro % de estimación 2023</t>
  </si>
  <si>
    <t>Variaciones (TMCA)</t>
  </si>
  <si>
    <t>no se considero en la grafica porque se juntaba mucho con las otras</t>
  </si>
  <si>
    <t>Actividades legislativas, gubernamentales,</t>
  </si>
  <si>
    <t xml:space="preserve">Industrias metálicas básicas; </t>
  </si>
  <si>
    <t xml:space="preserve">Fabricación de productos derivados del petróleo y del carbón; </t>
  </si>
  <si>
    <t>Generación, transmisión, distribución y comercialización de energía eléctrica,</t>
  </si>
  <si>
    <t xml:space="preserve">Fabricación de prendas de vestir; </t>
  </si>
  <si>
    <t xml:space="preserve">Servicios de alojamiento temporal y </t>
  </si>
  <si>
    <t>Información en medios masivos</t>
  </si>
  <si>
    <t>2023</t>
  </si>
  <si>
    <t>Comercio al por menor</t>
  </si>
  <si>
    <t xml:space="preserve"> Industria alimentaria</t>
  </si>
  <si>
    <t xml:space="preserve"> Fabricación de productos derivados del petróleo y del carbón; Industria química; Industria del plástico y del hule</t>
  </si>
  <si>
    <t xml:space="preserve"> Otros servicios excepto actividades gubernamentales</t>
  </si>
  <si>
    <t xml:space="preserve"> Información en medios masivos</t>
  </si>
  <si>
    <t xml:space="preserve"> Industria del papel; Impresión e industrias conexas</t>
  </si>
  <si>
    <t xml:space="preserve"> Fabricación de productos a base de minerales no metálicos</t>
  </si>
  <si>
    <t xml:space="preserve"> Otras industrias manufactureras</t>
  </si>
  <si>
    <t xml:space="preserve"> Industria de las bebidas y del tabaco</t>
  </si>
  <si>
    <t xml:space="preserve"> Fabricación de insumos textiles y acabado de textiles; Fabricación de productos textiles, excepto prendas de vestir</t>
  </si>
  <si>
    <t xml:space="preserve"> Industria de la madera</t>
  </si>
  <si>
    <t xml:space="preserve"> Minería petrolera</t>
  </si>
  <si>
    <t>suma de conceptos</t>
  </si>
  <si>
    <t>Generación, transmisión, distribución y comercialización de energía eléctrica, suministro</t>
  </si>
  <si>
    <t>acomodar de mayor a menor el 2023</t>
  </si>
  <si>
    <t xml:space="preserve">acomodar de mayor a menor </t>
  </si>
  <si>
    <t>"%" 2019</t>
  </si>
  <si>
    <t>"%" 2023</t>
  </si>
  <si>
    <t>Actividades primarias</t>
  </si>
  <si>
    <t>Actividades secundarias</t>
  </si>
  <si>
    <t>Actividades terciarias</t>
  </si>
  <si>
    <t>Resto act. secundarias</t>
  </si>
  <si>
    <t>Resto act. terciarias</t>
  </si>
  <si>
    <t>Servicios inmobiliarios y de alquiler</t>
  </si>
  <si>
    <t>Servicios de esparcimiento</t>
  </si>
  <si>
    <t>Servicios de alojamiento temporal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</si>
</sst>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,###,###,###,##0"/>
    <numFmt numFmtId="165" formatCode="###,###,###,###,##0.0"/>
    <numFmt numFmtId="166" formatCode="###,###,###,###,##0.00"/>
    <numFmt numFmtId="167" formatCode="0.0%"/>
    <numFmt numFmtId="168" formatCode="&quot;$&quot;#,##0"/>
  </numFmts>
  <fonts count="19">
    <font>
      <sz val="11"/>
      <name val="Calibri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b/>
      <vertAlign val="superscript"/>
      <sz val="10"/>
      <color rgb="FF000000"/>
      <name val="Arial"/>
      <family val="2"/>
    </font>
    <font>
      <sz val="10"/>
      <color rgb="FFFFFFFF"/>
      <name val="Arial"/>
      <family val="2"/>
    </font>
    <font>
      <vertAlign val="superscript"/>
      <sz val="11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Roboto Bold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DDDD"/>
      </patternFill>
    </fill>
    <fill>
      <patternFill patternType="solid">
        <fgColor rgb="FFF9F9F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3">
    <xf numFmtId="0" fontId="0" fillId="0" borderId="0"/>
    <xf numFmtId="9" fontId="14" fillId="0" borderId="0" applyFont="0" applyFill="0" applyBorder="0" applyAlignment="0" applyProtection="0"/>
    <xf numFmtId="0" fontId="18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3" borderId="1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0" fontId="5" fillId="0" borderId="0" xfId="0" applyFont="1"/>
    <xf numFmtId="167" fontId="0" fillId="0" borderId="0" xfId="1" applyNumberFormat="1" applyFont="1"/>
    <xf numFmtId="3" fontId="0" fillId="0" borderId="0" xfId="0" applyNumberFormat="1"/>
    <xf numFmtId="0" fontId="13" fillId="0" borderId="0" xfId="0" applyFont="1"/>
    <xf numFmtId="168" fontId="0" fillId="0" borderId="0" xfId="0" applyNumberFormat="1"/>
    <xf numFmtId="168" fontId="0" fillId="0" borderId="0" xfId="0" applyNumberFormat="1" applyAlignment="1">
      <alignment vertical="center"/>
    </xf>
    <xf numFmtId="4" fontId="3" fillId="0" borderId="1" xfId="0" applyNumberFormat="1" applyFont="1" applyBorder="1" applyAlignment="1">
      <alignment horizontal="right"/>
    </xf>
    <xf numFmtId="167" fontId="3" fillId="3" borderId="1" xfId="1" applyNumberFormat="1" applyFont="1" applyFill="1" applyBorder="1" applyAlignment="1">
      <alignment horizontal="right"/>
    </xf>
    <xf numFmtId="168" fontId="16" fillId="0" borderId="0" xfId="0" applyNumberFormat="1" applyFont="1"/>
    <xf numFmtId="3" fontId="4" fillId="0" borderId="1" xfId="0" applyNumberFormat="1" applyFont="1" applyBorder="1" applyAlignment="1">
      <alignment horizontal="right"/>
    </xf>
    <xf numFmtId="3" fontId="16" fillId="0" borderId="0" xfId="0" applyNumberFormat="1" applyFont="1"/>
    <xf numFmtId="3" fontId="3" fillId="0" borderId="1" xfId="1" applyNumberFormat="1" applyFont="1" applyBorder="1" applyAlignment="1">
      <alignment horizontal="right"/>
    </xf>
    <xf numFmtId="3" fontId="0" fillId="0" borderId="0" xfId="1" applyNumberFormat="1" applyFont="1"/>
    <xf numFmtId="168" fontId="4" fillId="0" borderId="1" xfId="0" applyNumberFormat="1" applyFont="1" applyBorder="1" applyAlignment="1">
      <alignment horizontal="right"/>
    </xf>
    <xf numFmtId="168" fontId="3" fillId="0" borderId="1" xfId="0" applyNumberFormat="1" applyFont="1" applyBorder="1" applyAlignment="1">
      <alignment horizontal="right"/>
    </xf>
    <xf numFmtId="168" fontId="3" fillId="0" borderId="1" xfId="1" applyNumberFormat="1" applyFont="1" applyBorder="1" applyAlignment="1">
      <alignment horizontal="right"/>
    </xf>
    <xf numFmtId="168" fontId="0" fillId="0" borderId="0" xfId="1" applyNumberFormat="1" applyFont="1"/>
    <xf numFmtId="168" fontId="13" fillId="0" borderId="0" xfId="0" applyNumberFormat="1" applyFont="1"/>
    <xf numFmtId="168" fontId="0" fillId="4" borderId="0" xfId="0" applyNumberFormat="1" applyFill="1"/>
    <xf numFmtId="168" fontId="0" fillId="5" borderId="0" xfId="0" applyNumberFormat="1" applyFill="1"/>
    <xf numFmtId="167" fontId="0" fillId="6" borderId="0" xfId="1" applyNumberFormat="1" applyFont="1" applyFill="1"/>
    <xf numFmtId="9" fontId="0" fillId="6" borderId="0" xfId="1" applyFont="1" applyFill="1"/>
    <xf numFmtId="9" fontId="0" fillId="0" borderId="0" xfId="1" applyFont="1"/>
    <xf numFmtId="168" fontId="17" fillId="0" borderId="0" xfId="0" applyNumberFormat="1" applyFont="1"/>
    <xf numFmtId="10" fontId="0" fillId="0" borderId="0" xfId="1" applyNumberFormat="1" applyFont="1"/>
    <xf numFmtId="0" fontId="18" fillId="0" borderId="0" xfId="2"/>
    <xf numFmtId="168" fontId="18" fillId="0" borderId="0" xfId="2" applyNumberFormat="1"/>
    <xf numFmtId="0" fontId="18" fillId="0" borderId="0" xfId="2" applyAlignment="1">
      <alignment horizontal="center"/>
    </xf>
    <xf numFmtId="167" fontId="18" fillId="0" borderId="0" xfId="1" applyNumberFormat="1" applyFont="1"/>
    <xf numFmtId="167" fontId="18" fillId="7" borderId="0" xfId="1" applyNumberFormat="1" applyFont="1" applyFill="1"/>
    <xf numFmtId="0" fontId="6" fillId="0" borderId="0" xfId="0" applyFont="1"/>
    <xf numFmtId="0" fontId="0" fillId="7" borderId="0" xfId="0" applyFill="1"/>
    <xf numFmtId="0" fontId="13" fillId="7" borderId="0" xfId="0" applyFont="1" applyFill="1"/>
    <xf numFmtId="168" fontId="0" fillId="7" borderId="0" xfId="0" applyNumberFormat="1" applyFill="1"/>
    <xf numFmtId="167" fontId="0" fillId="7" borderId="0" xfId="1" applyNumberFormat="1" applyFont="1" applyFill="1"/>
    <xf numFmtId="167" fontId="0" fillId="0" borderId="0" xfId="0" applyNumberFormat="1"/>
    <xf numFmtId="0" fontId="4" fillId="3" borderId="1" xfId="0" applyFont="1" applyFill="1" applyBorder="1" applyAlignment="1">
      <alignment horizontal="left"/>
    </xf>
    <xf numFmtId="164" fontId="4" fillId="3" borderId="1" xfId="0" applyNumberFormat="1" applyFont="1" applyFill="1" applyBorder="1" applyAlignment="1">
      <alignment horizontal="right"/>
    </xf>
    <xf numFmtId="3" fontId="6" fillId="0" borderId="0" xfId="0" applyNumberFormat="1" applyFont="1"/>
    <xf numFmtId="168" fontId="4" fillId="0" borderId="1" xfId="1" applyNumberFormat="1" applyFont="1" applyBorder="1" applyAlignment="1">
      <alignment horizontal="right"/>
    </xf>
    <xf numFmtId="168" fontId="6" fillId="0" borderId="0" xfId="1" applyNumberFormat="1" applyFont="1"/>
    <xf numFmtId="168" fontId="6" fillId="0" borderId="0" xfId="0" applyNumberFormat="1" applyFont="1"/>
    <xf numFmtId="0" fontId="3" fillId="7" borderId="1" xfId="0" applyFont="1" applyFill="1" applyBorder="1" applyAlignment="1">
      <alignment horizontal="left"/>
    </xf>
    <xf numFmtId="164" fontId="4" fillId="7" borderId="1" xfId="0" applyNumberFormat="1" applyFont="1" applyFill="1" applyBorder="1" applyAlignment="1">
      <alignment horizontal="right"/>
    </xf>
    <xf numFmtId="3" fontId="6" fillId="7" borderId="0" xfId="0" applyNumberFormat="1" applyFont="1" applyFill="1"/>
    <xf numFmtId="0" fontId="6" fillId="7" borderId="0" xfId="0" applyFont="1" applyFill="1"/>
    <xf numFmtId="168" fontId="4" fillId="7" borderId="1" xfId="0" applyNumberFormat="1" applyFont="1" applyFill="1" applyBorder="1" applyAlignment="1">
      <alignment horizontal="right"/>
    </xf>
    <xf numFmtId="168" fontId="4" fillId="7" borderId="1" xfId="1" applyNumberFormat="1" applyFont="1" applyFill="1" applyBorder="1" applyAlignment="1">
      <alignment horizontal="right"/>
    </xf>
    <xf numFmtId="168" fontId="6" fillId="7" borderId="0" xfId="1" applyNumberFormat="1" applyFont="1" applyFill="1"/>
    <xf numFmtId="168" fontId="6" fillId="7" borderId="0" xfId="0" applyNumberFormat="1" applyFont="1" applyFill="1"/>
    <xf numFmtId="167" fontId="13" fillId="0" borderId="0" xfId="1" applyNumberFormat="1" applyFont="1"/>
    <xf numFmtId="168" fontId="17" fillId="0" borderId="3" xfId="0" applyNumberFormat="1" applyFont="1" applyBorder="1"/>
    <xf numFmtId="167" fontId="17" fillId="0" borderId="4" xfId="1" applyNumberFormat="1" applyFont="1" applyFill="1" applyBorder="1"/>
    <xf numFmtId="0" fontId="17" fillId="0" borderId="2" xfId="0" applyFont="1" applyBorder="1"/>
    <xf numFmtId="0" fontId="17" fillId="0" borderId="5" xfId="0" applyFont="1" applyBorder="1"/>
    <xf numFmtId="168" fontId="17" fillId="0" borderId="6" xfId="0" applyNumberFormat="1" applyFont="1" applyBorder="1"/>
    <xf numFmtId="167" fontId="17" fillId="0" borderId="7" xfId="1" applyNumberFormat="1" applyFont="1" applyFill="1" applyBorder="1"/>
    <xf numFmtId="0" fontId="1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9" fontId="13" fillId="0" borderId="0" xfId="0" applyNumberFormat="1" applyFont="1"/>
    <xf numFmtId="167" fontId="0" fillId="0" borderId="0" xfId="1" applyNumberFormat="1" applyFont="1" applyFill="1"/>
    <xf numFmtId="0" fontId="0" fillId="8" borderId="0" xfId="0" applyFill="1"/>
    <xf numFmtId="168" fontId="0" fillId="8" borderId="0" xfId="0" applyNumberFormat="1" applyFill="1"/>
    <xf numFmtId="167" fontId="0" fillId="8" borderId="0" xfId="1" applyNumberFormat="1" applyFont="1" applyFill="1"/>
    <xf numFmtId="0" fontId="0" fillId="9" borderId="0" xfId="0" applyFill="1"/>
    <xf numFmtId="168" fontId="0" fillId="9" borderId="0" xfId="0" applyNumberFormat="1" applyFill="1"/>
    <xf numFmtId="9" fontId="0" fillId="9" borderId="0" xfId="1" applyFont="1" applyFill="1"/>
    <xf numFmtId="0" fontId="0" fillId="10" borderId="0" xfId="0" applyFill="1"/>
    <xf numFmtId="168" fontId="0" fillId="10" borderId="0" xfId="0" applyNumberFormat="1" applyFill="1"/>
    <xf numFmtId="167" fontId="0" fillId="10" borderId="0" xfId="1" applyNumberFormat="1" applyFont="1" applyFill="1"/>
    <xf numFmtId="0" fontId="13" fillId="8" borderId="0" xfId="0" applyFont="1" applyFill="1"/>
    <xf numFmtId="0" fontId="13" fillId="9" borderId="0" xfId="0" applyFont="1" applyFill="1"/>
    <xf numFmtId="0" fontId="13" fillId="10" borderId="0" xfId="0" applyFont="1" applyFill="1"/>
    <xf numFmtId="0" fontId="17" fillId="7" borderId="2" xfId="0" applyFont="1" applyFill="1" applyBorder="1"/>
    <xf numFmtId="0" fontId="4" fillId="2" borderId="1" xfId="0" applyFont="1" applyFill="1" applyBorder="1" applyAlignment="1">
      <alignment vertical="top" wrapText="1"/>
    </xf>
  </cellXfs>
  <cellStyles count="3">
    <cellStyle name="Normal" xfId="0" builtinId="0"/>
    <cellStyle name="Normal 2" xfId="2" xr:uid="{1FCEE902-12A9-434B-878C-96DBEDFBA5E9}"/>
    <cellStyle name="Porcentaje" xfId="1" builtinId="5"/>
  </cellStyles>
  <dxfs count="30">
    <dxf>
      <numFmt numFmtId="168" formatCode="&quot;$&quot;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.0%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.0%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.0%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.0%"/>
    </dxf>
    <dxf>
      <numFmt numFmtId="168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.0%"/>
    </dxf>
    <dxf>
      <numFmt numFmtId="168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'León gto (PIB TOTAL)'!$B$1</c:f>
              <c:strCache>
                <c:ptCount val="1"/>
                <c:pt idx="0">
                  <c:v>Guanajuato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'León gto (PIB TOTAL)'!$A$2:$A$7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'León gto (PIB TOTAL)'!$B$2:$B$7</c:f>
              <c:numCache>
                <c:formatCode>"$"#,##0</c:formatCode>
                <c:ptCount val="6"/>
                <c:pt idx="0">
                  <c:v>1120602.844</c:v>
                </c:pt>
                <c:pt idx="1">
                  <c:v>1101227.4010000001</c:v>
                </c:pt>
                <c:pt idx="2">
                  <c:v>1023964.8909999999</c:v>
                </c:pt>
                <c:pt idx="3">
                  <c:v>1094692.3810000001</c:v>
                </c:pt>
                <c:pt idx="4">
                  <c:v>1128686.273</c:v>
                </c:pt>
                <c:pt idx="5">
                  <c:v>1145794.3870264136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2-6B4E-AFDA-887259B8AA8B}"/>
            </c:ext>
          </c:extLst>
        </c:ser>
        <c:ser>
          <c:idx val="1"/>
          <c:order val="1"/>
          <c:tx>
            <c:strRef>
              <c:f>'León gto (PIB TOTAL)'!$C$1</c:f>
              <c:strCache>
                <c:ptCount val="1"/>
                <c:pt idx="0">
                  <c:v>León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'León gto (PIB TOTAL)'!$A$2:$A$7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'León gto (PIB TOTAL)'!$C$2:$C$7</c:f>
              <c:numCache>
                <c:formatCode>"$"#,##0</c:formatCode>
                <c:ptCount val="6"/>
                <c:pt idx="0">
                  <c:v>183927.28776475135</c:v>
                </c:pt>
                <c:pt idx="1">
                  <c:v>181028.93021254314</c:v>
                </c:pt>
                <c:pt idx="2">
                  <c:v>168360.08945181416</c:v>
                </c:pt>
                <c:pt idx="3">
                  <c:v>177183.84173998379</c:v>
                </c:pt>
                <c:pt idx="4">
                  <c:v>182051.85171775619</c:v>
                </c:pt>
                <c:pt idx="5">
                  <c:v>185487.30000000002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2-6B4E-AFDA-887259B8A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9015760"/>
        <c:axId val="559229792"/>
      </c:lineChart>
      <c:catAx>
        <c:axId val="55901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229792"/>
        <c:crosses val="autoZero"/>
        <c:auto val="1"/>
        <c:lblAlgn val="ctr"/>
        <c:lblOffset val="100"/>
        <c:noMultiLvlLbl val="0"/>
      </c:catAx>
      <c:valAx>
        <c:axId val="559229792"/>
        <c:scaling>
          <c:orientation val="minMax"/>
          <c:max val="1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015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67159846034577"/>
          <c:y val="0.14094942030346264"/>
          <c:w val="0.53065668965259094"/>
          <c:h val="0.82568899631984649"/>
        </c:manualLayout>
      </c:layout>
      <c:pieChart>
        <c:varyColors val="1"/>
        <c:ser>
          <c:idx val="0"/>
          <c:order val="0"/>
          <c:tx>
            <c:strRef>
              <c:f>'Actividades 2019'!$C$2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66-40D0-8605-B0167D5D84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66-40D0-8605-B0167D5D84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66-40D0-8605-B0167D5D848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66-40D0-8605-B0167D5D848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66-40D0-8605-B0167D5D848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66-40D0-8605-B0167D5D848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866-40D0-8605-B0167D5D848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866-40D0-8605-B0167D5D848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866-40D0-8605-B0167D5D848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866-40D0-8605-B0167D5D848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866-40D0-8605-B0167D5D848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866-40D0-8605-B0167D5D848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866-40D0-8605-B0167D5D848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866-40D0-8605-B0167D5D848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866-40D0-8605-B0167D5D848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866-40D0-8605-B0167D5D848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866-40D0-8605-B0167D5D848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866-40D0-8605-B0167D5D848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866-40D0-8605-B0167D5D848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866-40D0-8605-B0167D5D848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866-40D0-8605-B0167D5D8485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866-40D0-8605-B0167D5D8485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866-40D0-8605-B0167D5D8485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866-40D0-8605-B0167D5D8485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866-40D0-8605-B0167D5D8485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866-40D0-8605-B0167D5D8485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4866-40D0-8605-B0167D5D8485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4866-40D0-8605-B0167D5D8485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4866-40D0-8605-B0167D5D8485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4866-40D0-8605-B0167D5D8485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4866-40D0-8605-B0167D5D8485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4866-40D0-8605-B0167D5D8485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4866-40D0-8605-B0167D5D8485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4866-40D0-8605-B0167D5D8485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4866-40D0-8605-B0167D5D8485}"/>
              </c:ext>
            </c:extLst>
          </c:dPt>
          <c:dLbls>
            <c:dLbl>
              <c:idx val="0"/>
              <c:layout>
                <c:manualLayout>
                  <c:x val="-1.9716896077553895E-2"/>
                  <c:y val="2.36107205685164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66-40D0-8605-B0167D5D8485}"/>
                </c:ext>
              </c:extLst>
            </c:dLbl>
            <c:dLbl>
              <c:idx val="10"/>
              <c:layout>
                <c:manualLayout>
                  <c:x val="-2.0011561234927176E-2"/>
                  <c:y val="2.16746000822952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866-40D0-8605-B0167D5D8485}"/>
                </c:ext>
              </c:extLst>
            </c:dLbl>
            <c:dLbl>
              <c:idx val="11"/>
              <c:layout>
                <c:manualLayout>
                  <c:x val="0"/>
                  <c:y val="1.95071400740656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866-40D0-8605-B0167D5D8485}"/>
                </c:ext>
              </c:extLst>
            </c:dLbl>
            <c:dLbl>
              <c:idx val="12"/>
              <c:layout>
                <c:manualLayout>
                  <c:x val="-2.8587944621324534E-3"/>
                  <c:y val="2.60095200987542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866-40D0-8605-B0167D5D8485}"/>
                </c:ext>
              </c:extLst>
            </c:dLbl>
            <c:dLbl>
              <c:idx val="13"/>
              <c:layout>
                <c:manualLayout>
                  <c:x val="-8.5763833863973602E-3"/>
                  <c:y val="2.9944228011331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672939957212625"/>
                      <c:h val="7.068172419907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4866-40D0-8605-B0167D5D8485}"/>
                </c:ext>
              </c:extLst>
            </c:dLbl>
            <c:dLbl>
              <c:idx val="14"/>
              <c:layout>
                <c:manualLayout>
                  <c:x val="-2.5729169370983577E-2"/>
                  <c:y val="2.42104390679961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866-40D0-8605-B0167D5D8485}"/>
                </c:ext>
              </c:extLst>
            </c:dLbl>
            <c:dLbl>
              <c:idx val="15"/>
              <c:layout>
                <c:manualLayout>
                  <c:x val="3.7674980641007588E-3"/>
                  <c:y val="4.8704288565367516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89080073971998"/>
                      <c:h val="5.5946408002237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4866-40D0-8605-B0167D5D8485}"/>
                </c:ext>
              </c:extLst>
            </c:dLbl>
            <c:dLbl>
              <c:idx val="16"/>
              <c:layout>
                <c:manualLayout>
                  <c:x val="-2.9889512068922562E-2"/>
                  <c:y val="-2.825075390858901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80791318238742"/>
                      <c:h val="8.83239512207952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4866-40D0-8605-B0167D5D8485}"/>
                </c:ext>
              </c:extLst>
            </c:dLbl>
            <c:dLbl>
              <c:idx val="17"/>
              <c:layout>
                <c:manualLayout>
                  <c:x val="0.11892966924518707"/>
                  <c:y val="-7.263945081835780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635403713797263"/>
                      <c:h val="9.66913231376540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4866-40D0-8605-B0167D5D8485}"/>
                </c:ext>
              </c:extLst>
            </c:dLbl>
            <c:dLbl>
              <c:idx val="18"/>
              <c:layout>
                <c:manualLayout>
                  <c:x val="-4.1847861290342334E-2"/>
                  <c:y val="-9.08609934319127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32270247909773"/>
                      <c:h val="0.108468043886582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4866-40D0-8605-B0167D5D8485}"/>
                </c:ext>
              </c:extLst>
            </c:dLbl>
            <c:dLbl>
              <c:idx val="19"/>
              <c:layout>
                <c:manualLayout>
                  <c:x val="0.13419521296878409"/>
                  <c:y val="-2.40790618301871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866-40D0-8605-B0167D5D8485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866-40D0-8605-B0167D5D8485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866-40D0-8605-B0167D5D848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4866-40D0-8605-B0167D5D8485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4866-40D0-8605-B0167D5D8485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866-40D0-8605-B0167D5D8485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4866-40D0-8605-B0167D5D8485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4866-40D0-8605-B0167D5D8485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4866-40D0-8605-B0167D5D8485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4866-40D0-8605-B0167D5D8485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4866-40D0-8605-B0167D5D8485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4866-40D0-8605-B0167D5D8485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4866-40D0-8605-B0167D5D8485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4866-40D0-8605-B0167D5D8485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4866-40D0-8605-B0167D5D8485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4866-40D0-8605-B0167D5D84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'Actividades 2019'!$A$3:$A$37</c:f>
              <c:strCache>
                <c:ptCount val="21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</c:strCache>
            </c:strRef>
          </c:cat>
          <c:val>
            <c:numRef>
              <c:f>'Actividades 2019'!$C$3:$C$37</c:f>
              <c:numCache>
                <c:formatCode>0.0%</c:formatCode>
                <c:ptCount val="35"/>
                <c:pt idx="0">
                  <c:v>0.12567203950506819</c:v>
                </c:pt>
                <c:pt idx="1">
                  <c:v>0.11626458325631003</c:v>
                </c:pt>
                <c:pt idx="2">
                  <c:v>8.9456262407695858E-2</c:v>
                </c:pt>
                <c:pt idx="3">
                  <c:v>8.5320517922663847E-2</c:v>
                </c:pt>
                <c:pt idx="4">
                  <c:v>7.3675961862446113E-2</c:v>
                </c:pt>
                <c:pt idx="5">
                  <c:v>6.8191387234598888E-2</c:v>
                </c:pt>
                <c:pt idx="6">
                  <c:v>6.3467306457330619E-2</c:v>
                </c:pt>
                <c:pt idx="7">
                  <c:v>5.3006153492361936E-2</c:v>
                </c:pt>
                <c:pt idx="8">
                  <c:v>3.3491548752909786E-2</c:v>
                </c:pt>
                <c:pt idx="9">
                  <c:v>3.0244678980294998E-2</c:v>
                </c:pt>
                <c:pt idx="10">
                  <c:v>2.6820284170398962E-2</c:v>
                </c:pt>
                <c:pt idx="11">
                  <c:v>2.6246771931553801E-2</c:v>
                </c:pt>
                <c:pt idx="12">
                  <c:v>2.5514240914800014E-2</c:v>
                </c:pt>
                <c:pt idx="13">
                  <c:v>2.2315737129373469E-2</c:v>
                </c:pt>
                <c:pt idx="14">
                  <c:v>2.1318689439982011E-2</c:v>
                </c:pt>
                <c:pt idx="15">
                  <c:v>2.1315101501551744E-2</c:v>
                </c:pt>
                <c:pt idx="16">
                  <c:v>2.086950455827136E-2</c:v>
                </c:pt>
                <c:pt idx="17">
                  <c:v>1.9489162119752289E-2</c:v>
                </c:pt>
                <c:pt idx="18">
                  <c:v>1.9113792578326266E-2</c:v>
                </c:pt>
                <c:pt idx="19">
                  <c:v>1.2164468538952653E-2</c:v>
                </c:pt>
                <c:pt idx="20">
                  <c:v>1.0314822791841165E-2</c:v>
                </c:pt>
                <c:pt idx="21">
                  <c:v>6.887585526700774E-3</c:v>
                </c:pt>
                <c:pt idx="22">
                  <c:v>6.4931162250947702E-3</c:v>
                </c:pt>
                <c:pt idx="23">
                  <c:v>4.8823665768702503E-3</c:v>
                </c:pt>
                <c:pt idx="24">
                  <c:v>3.6827013671166041E-3</c:v>
                </c:pt>
                <c:pt idx="25">
                  <c:v>2.999624262045592E-3</c:v>
                </c:pt>
                <c:pt idx="26">
                  <c:v>2.8984290076915146E-3</c:v>
                </c:pt>
                <c:pt idx="27">
                  <c:v>2.751141730344677E-3</c:v>
                </c:pt>
                <c:pt idx="28">
                  <c:v>2.6177310213074912E-3</c:v>
                </c:pt>
                <c:pt idx="29">
                  <c:v>1.3562676602261357E-3</c:v>
                </c:pt>
                <c:pt idx="30">
                  <c:v>6.6300965962002429E-4</c:v>
                </c:pt>
                <c:pt idx="31">
                  <c:v>4.5791136359787601E-4</c:v>
                </c:pt>
                <c:pt idx="32">
                  <c:v>3.710005289996782E-5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4866-40D0-8605-B0167D5D8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67159846034577"/>
          <c:y val="0.14094942030346264"/>
          <c:w val="0.53065668965259094"/>
          <c:h val="0.82568899631984649"/>
        </c:manualLayout>
      </c:layout>
      <c:pieChart>
        <c:varyColors val="1"/>
        <c:ser>
          <c:idx val="0"/>
          <c:order val="0"/>
          <c:tx>
            <c:strRef>
              <c:f>'Actividades 2019'!$B$2</c:f>
              <c:strCache>
                <c:ptCount val="1"/>
                <c:pt idx="0">
                  <c:v>2019R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4B-417E-A300-AD82DFAA8E4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4B-417E-A300-AD82DFAA8E4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4B-417E-A300-AD82DFAA8E4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4B-417E-A300-AD82DFAA8E4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4B-417E-A300-AD82DFAA8E4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14B-417E-A300-AD82DFAA8E4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14B-417E-A300-AD82DFAA8E4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14B-417E-A300-AD82DFAA8E4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14B-417E-A300-AD82DFAA8E4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14B-417E-A300-AD82DFAA8E4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14B-417E-A300-AD82DFAA8E4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14B-417E-A300-AD82DFAA8E4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14B-417E-A300-AD82DFAA8E4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14B-417E-A300-AD82DFAA8E4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14B-417E-A300-AD82DFAA8E4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14B-417E-A300-AD82DFAA8E4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14B-417E-A300-AD82DFAA8E4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14B-417E-A300-AD82DFAA8E4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14B-417E-A300-AD82DFAA8E4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14B-417E-A300-AD82DFAA8E4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14B-417E-A300-AD82DFAA8E4E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14B-417E-A300-AD82DFAA8E4E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14B-417E-A300-AD82DFAA8E4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14B-417E-A300-AD82DFAA8E4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14B-417E-A300-AD82DFAA8E4E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14B-417E-A300-AD82DFAA8E4E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14B-417E-A300-AD82DFAA8E4E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14B-417E-A300-AD82DFAA8E4E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14B-417E-A300-AD82DFAA8E4E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14B-417E-A300-AD82DFAA8E4E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114B-417E-A300-AD82DFAA8E4E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114B-417E-A300-AD82DFAA8E4E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114B-417E-A300-AD82DFAA8E4E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114B-417E-A300-AD82DFAA8E4E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114B-417E-A300-AD82DFAA8E4E}"/>
              </c:ext>
            </c:extLst>
          </c:dPt>
          <c:dLbls>
            <c:dLbl>
              <c:idx val="0"/>
              <c:layout>
                <c:manualLayout>
                  <c:x val="-1.9716896077553895E-2"/>
                  <c:y val="2.36107205685164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4B-417E-A300-AD82DFAA8E4E}"/>
                </c:ext>
              </c:extLst>
            </c:dLbl>
            <c:dLbl>
              <c:idx val="10"/>
              <c:layout>
                <c:manualLayout>
                  <c:x val="-2.0011561234927176E-2"/>
                  <c:y val="2.167460008229521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14B-417E-A300-AD82DFAA8E4E}"/>
                </c:ext>
              </c:extLst>
            </c:dLbl>
            <c:dLbl>
              <c:idx val="11"/>
              <c:layout>
                <c:manualLayout>
                  <c:x val="0"/>
                  <c:y val="1.9507140074065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14B-417E-A300-AD82DFAA8E4E}"/>
                </c:ext>
              </c:extLst>
            </c:dLbl>
            <c:dLbl>
              <c:idx val="12"/>
              <c:layout>
                <c:manualLayout>
                  <c:x val="-2.8587944621324534E-3"/>
                  <c:y val="2.60095200987542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14B-417E-A300-AD82DFAA8E4E}"/>
                </c:ext>
              </c:extLst>
            </c:dLbl>
            <c:dLbl>
              <c:idx val="13"/>
              <c:layout>
                <c:manualLayout>
                  <c:x val="-8.5763833863973602E-3"/>
                  <c:y val="2.9944228011331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672939957212625"/>
                      <c:h val="7.068172419907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114B-417E-A300-AD82DFAA8E4E}"/>
                </c:ext>
              </c:extLst>
            </c:dLbl>
            <c:dLbl>
              <c:idx val="14"/>
              <c:layout>
                <c:manualLayout>
                  <c:x val="-2.5729169370983577E-2"/>
                  <c:y val="2.421043906799616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14B-417E-A300-AD82DFAA8E4E}"/>
                </c:ext>
              </c:extLst>
            </c:dLbl>
            <c:dLbl>
              <c:idx val="15"/>
              <c:layout>
                <c:manualLayout>
                  <c:x val="3.7674980641007588E-3"/>
                  <c:y val="4.8704288565367516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89080073971998"/>
                      <c:h val="5.5946408002237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114B-417E-A300-AD82DFAA8E4E}"/>
                </c:ext>
              </c:extLst>
            </c:dLbl>
            <c:dLbl>
              <c:idx val="16"/>
              <c:layout>
                <c:manualLayout>
                  <c:x val="-2.9889512068922562E-2"/>
                  <c:y val="-2.825075390858901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80791318238742"/>
                      <c:h val="8.83239512207952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114B-417E-A300-AD82DFAA8E4E}"/>
                </c:ext>
              </c:extLst>
            </c:dLbl>
            <c:dLbl>
              <c:idx val="17"/>
              <c:layout>
                <c:manualLayout>
                  <c:x val="0.11892966924518707"/>
                  <c:y val="-7.26394508183578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635403713797263"/>
                      <c:h val="9.66913231376540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114B-417E-A300-AD82DFAA8E4E}"/>
                </c:ext>
              </c:extLst>
            </c:dLbl>
            <c:dLbl>
              <c:idx val="18"/>
              <c:layout>
                <c:manualLayout>
                  <c:x val="-4.1847861290342334E-2"/>
                  <c:y val="-9.0860993431912743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32270247909773"/>
                      <c:h val="0.108468043886582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114B-417E-A300-AD82DFAA8E4E}"/>
                </c:ext>
              </c:extLst>
            </c:dLbl>
            <c:dLbl>
              <c:idx val="19"/>
              <c:layout>
                <c:manualLayout>
                  <c:x val="0.13419521296878409"/>
                  <c:y val="-2.407906183018718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14B-417E-A300-AD82DFAA8E4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14B-417E-A300-AD82DFAA8E4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14B-417E-A300-AD82DFAA8E4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14B-417E-A300-AD82DFAA8E4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14B-417E-A300-AD82DFAA8E4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14B-417E-A300-AD82DFAA8E4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14B-417E-A300-AD82DFAA8E4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114B-417E-A300-AD82DFAA8E4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114B-417E-A300-AD82DFAA8E4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114B-417E-A300-AD82DFAA8E4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14B-417E-A300-AD82DFAA8E4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14B-417E-A300-AD82DFAA8E4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14B-417E-A300-AD82DFAA8E4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14B-417E-A300-AD82DFAA8E4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14B-417E-A300-AD82DFAA8E4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14B-417E-A300-AD82DFAA8E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'Actividades 2019'!$A$3:$A$37</c:f>
              <c:strCache>
                <c:ptCount val="21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</c:strCache>
            </c:strRef>
          </c:cat>
          <c:val>
            <c:numRef>
              <c:f>'Actividades 2019'!$B$3:$B$37</c:f>
              <c:numCache>
                <c:formatCode>"$"#,##0</c:formatCode>
                <c:ptCount val="35"/>
                <c:pt idx="0">
                  <c:v>21476.993666097162</c:v>
                </c:pt>
                <c:pt idx="1">
                  <c:v>19869.286183475167</c:v>
                </c:pt>
                <c:pt idx="2">
                  <c:v>15287.820494433276</c:v>
                </c:pt>
                <c:pt idx="3">
                  <c:v>14581.033539598769</c:v>
                </c:pt>
                <c:pt idx="4">
                  <c:v>12591.012069948603</c:v>
                </c:pt>
                <c:pt idx="5">
                  <c:v>11653.713884867731</c:v>
                </c:pt>
                <c:pt idx="6">
                  <c:v>10846.381933137687</c:v>
                </c:pt>
                <c:pt idx="7">
                  <c:v>9058.6006824033484</c:v>
                </c:pt>
                <c:pt idx="8">
                  <c:v>5723.6103055765197</c:v>
                </c:pt>
                <c:pt idx="9">
                  <c:v>5168.7295077815743</c:v>
                </c:pt>
                <c:pt idx="10">
                  <c:v>4583.5101866660989</c:v>
                </c:pt>
                <c:pt idx="11">
                  <c:v>4485.4985782795738</c:v>
                </c:pt>
                <c:pt idx="12">
                  <c:v>4360.3111135976915</c:v>
                </c:pt>
                <c:pt idx="13">
                  <c:v>3813.6959252779116</c:v>
                </c:pt>
                <c:pt idx="14">
                  <c:v>3643.3033145254331</c:v>
                </c:pt>
                <c:pt idx="15">
                  <c:v>3642.6901460653312</c:v>
                </c:pt>
                <c:pt idx="16">
                  <c:v>3566.5388974172251</c:v>
                </c:pt>
                <c:pt idx="17">
                  <c:v>3330.6423055749033</c:v>
                </c:pt>
                <c:pt idx="18">
                  <c:v>3266.4927199120766</c:v>
                </c:pt>
                <c:pt idx="19">
                  <c:v>2078.8730316737497</c:v>
                </c:pt>
                <c:pt idx="20">
                  <c:v>1762.7738408618193</c:v>
                </c:pt>
                <c:pt idx="21">
                  <c:v>1177.0687522397486</c:v>
                </c:pt>
                <c:pt idx="22">
                  <c:v>1109.6550719539262</c:v>
                </c:pt>
                <c:pt idx="23">
                  <c:v>834.38254412015044</c:v>
                </c:pt>
                <c:pt idx="24">
                  <c:v>629.36317614628138</c:v>
                </c:pt>
                <c:pt idx="25">
                  <c:v>512.62724413751926</c:v>
                </c:pt>
                <c:pt idx="26">
                  <c:v>495.33326334942228</c:v>
                </c:pt>
                <c:pt idx="27">
                  <c:v>470.1622870914365</c:v>
                </c:pt>
                <c:pt idx="28">
                  <c:v>447.36277684026703</c:v>
                </c:pt>
                <c:pt idx="29">
                  <c:v>231.78228079153931</c:v>
                </c:pt>
                <c:pt idx="30">
                  <c:v>113.30646272869821</c:v>
                </c:pt>
                <c:pt idx="31">
                  <c:v>78.255748011703773</c:v>
                </c:pt>
                <c:pt idx="32">
                  <c:v>6.3402933881115588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114B-417E-A300-AD82DFAA8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 León (división por conceptos)'!$L$3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CFDFF4"/>
            </a:solidFill>
          </c:spPr>
          <c:dPt>
            <c:idx val="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35-4FDC-95CD-8C7328B4E8CE}"/>
              </c:ext>
            </c:extLst>
          </c:dPt>
          <c:dPt>
            <c:idx val="1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35-4FDC-95CD-8C7328B4E8CE}"/>
              </c:ext>
            </c:extLst>
          </c:dPt>
          <c:dPt>
            <c:idx val="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A-834C-ADD7-624B3F3666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León (división por conceptos)'!$K$4:$K$6</c:f>
              <c:strCache>
                <c:ptCount val="3"/>
                <c:pt idx="0">
                  <c:v>                    Actividades primarias</c:v>
                </c:pt>
                <c:pt idx="1">
                  <c:v>                    Actividades secundarias</c:v>
                </c:pt>
                <c:pt idx="2">
                  <c:v>                    Actividades terciarias</c:v>
                </c:pt>
              </c:strCache>
            </c:strRef>
          </c:cat>
          <c:val>
            <c:numRef>
              <c:f>' León (división por conceptos)'!$L$4:$L$6</c:f>
              <c:numCache>
                <c:formatCode>"$"#,##0</c:formatCode>
                <c:ptCount val="3"/>
                <c:pt idx="0">
                  <c:v>6928.9286762338816</c:v>
                </c:pt>
                <c:pt idx="1">
                  <c:v>71389.817047699034</c:v>
                </c:pt>
                <c:pt idx="2">
                  <c:v>96326.482831763977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35-4FDC-95CD-8C7328B4E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 León (división por conceptos)'!$G$88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FDFF4"/>
            </a:solidFill>
          </c:spPr>
          <c:dPt>
            <c:idx val="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0F1-48B6-964D-9568FFA919EF}"/>
              </c:ext>
            </c:extLst>
          </c:dPt>
          <c:dPt>
            <c:idx val="1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0F1-48B6-964D-9568FFA919EF}"/>
              </c:ext>
            </c:extLst>
          </c:dPt>
          <c:dPt>
            <c:idx val="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0F1-48B6-964D-9568FFA919EF}"/>
              </c:ext>
            </c:extLst>
          </c:dPt>
          <c:dPt>
            <c:idx val="3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B94-4295-B5EE-6D37E7018027}"/>
              </c:ext>
            </c:extLst>
          </c:dPt>
          <c:dPt>
            <c:idx val="4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B94-4295-B5EE-6D37E7018027}"/>
              </c:ext>
            </c:extLst>
          </c:dPt>
          <c:dPt>
            <c:idx val="5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B94-4295-B5EE-6D37E7018027}"/>
              </c:ext>
            </c:extLst>
          </c:dPt>
          <c:dPt>
            <c:idx val="6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94-4295-B5EE-6D37E7018027}"/>
              </c:ext>
            </c:extLst>
          </c:dPt>
          <c:dPt>
            <c:idx val="7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4-4295-B5EE-6D37E7018027}"/>
              </c:ext>
            </c:extLst>
          </c:dPt>
          <c:dPt>
            <c:idx val="8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94-4295-B5EE-6D37E7018027}"/>
              </c:ext>
            </c:extLst>
          </c:dPt>
          <c:dPt>
            <c:idx val="9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B94-4295-B5EE-6D37E7018027}"/>
              </c:ext>
            </c:extLst>
          </c:dPt>
          <c:dPt>
            <c:idx val="1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B94-4295-B5EE-6D37E7018027}"/>
              </c:ext>
            </c:extLst>
          </c:dPt>
          <c:dPt>
            <c:idx val="11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B94-4295-B5EE-6D37E7018027}"/>
              </c:ext>
            </c:extLst>
          </c:dPt>
          <c:dPt>
            <c:idx val="1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B94-4295-B5EE-6D37E7018027}"/>
              </c:ext>
            </c:extLst>
          </c:dPt>
          <c:dPt>
            <c:idx val="13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B94-4295-B5EE-6D37E7018027}"/>
              </c:ext>
            </c:extLst>
          </c:dPt>
          <c:dPt>
            <c:idx val="14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B94-4295-B5EE-6D37E7018027}"/>
              </c:ext>
            </c:extLst>
          </c:dPt>
          <c:dPt>
            <c:idx val="15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B94-4295-B5EE-6D37E7018027}"/>
              </c:ext>
            </c:extLst>
          </c:dPt>
          <c:dPt>
            <c:idx val="16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B94-4295-B5EE-6D37E7018027}"/>
              </c:ext>
            </c:extLst>
          </c:dPt>
          <c:dPt>
            <c:idx val="17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B94-4295-B5EE-6D37E7018027}"/>
              </c:ext>
            </c:extLst>
          </c:dPt>
          <c:dPt>
            <c:idx val="18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B94-4295-B5EE-6D37E7018027}"/>
              </c:ext>
            </c:extLst>
          </c:dPt>
          <c:dPt>
            <c:idx val="19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B94-4295-B5EE-6D37E7018027}"/>
              </c:ext>
            </c:extLst>
          </c:dPt>
          <c:dPt>
            <c:idx val="2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B94-4295-B5EE-6D37E7018027}"/>
              </c:ext>
            </c:extLst>
          </c:dPt>
          <c:dPt>
            <c:idx val="21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B94-4295-B5EE-6D37E7018027}"/>
              </c:ext>
            </c:extLst>
          </c:dPt>
          <c:dPt>
            <c:idx val="2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2B94-4295-B5EE-6D37E7018027}"/>
              </c:ext>
            </c:extLst>
          </c:dPt>
          <c:dPt>
            <c:idx val="23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2B94-4295-B5EE-6D37E7018027}"/>
              </c:ext>
            </c:extLst>
          </c:dPt>
          <c:dPt>
            <c:idx val="24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2B94-4295-B5EE-6D37E7018027}"/>
              </c:ext>
            </c:extLst>
          </c:dPt>
          <c:dPt>
            <c:idx val="25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2B94-4295-B5EE-6D37E7018027}"/>
              </c:ext>
            </c:extLst>
          </c:dPt>
          <c:dPt>
            <c:idx val="26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2B94-4295-B5EE-6D37E7018027}"/>
              </c:ext>
            </c:extLst>
          </c:dPt>
          <c:dPt>
            <c:idx val="27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2B94-4295-B5EE-6D37E7018027}"/>
              </c:ext>
            </c:extLst>
          </c:dPt>
          <c:dPt>
            <c:idx val="28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2B94-4295-B5EE-6D37E7018027}"/>
              </c:ext>
            </c:extLst>
          </c:dPt>
          <c:dPt>
            <c:idx val="29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2B94-4295-B5EE-6D37E7018027}"/>
              </c:ext>
            </c:extLst>
          </c:dPt>
          <c:dPt>
            <c:idx val="3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2B94-4295-B5EE-6D37E7018027}"/>
              </c:ext>
            </c:extLst>
          </c:dPt>
          <c:dPt>
            <c:idx val="31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2B94-4295-B5EE-6D37E7018027}"/>
              </c:ext>
            </c:extLst>
          </c:dPt>
          <c:dPt>
            <c:idx val="3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2B94-4295-B5EE-6D37E7018027}"/>
              </c:ext>
            </c:extLst>
          </c:dPt>
          <c:dPt>
            <c:idx val="33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2B94-4295-B5EE-6D37E7018027}"/>
              </c:ext>
            </c:extLst>
          </c:dPt>
          <c:dPt>
            <c:idx val="34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2B94-4295-B5EE-6D37E7018027}"/>
              </c:ext>
            </c:extLst>
          </c:dPt>
          <c:dLbls>
            <c:dLbl>
              <c:idx val="1"/>
              <c:spPr>
                <a:solidFill>
                  <a:srgbClr val="E9713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0F1-48B6-964D-9568FFA919EF}"/>
                </c:ext>
              </c:extLst>
            </c:dLbl>
            <c:dLbl>
              <c:idx val="2"/>
              <c:spPr>
                <a:solidFill>
                  <a:srgbClr val="E9713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0F1-48B6-964D-9568FFA91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León (división por conceptos)'!$A$89:$A$123</c:f>
              <c:strCache>
                <c:ptCount val="35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 de agua y de gas natural por ductos al consumidor final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  <c:pt idx="21">
                  <c:v> Información en medios masivos</c:v>
                </c:pt>
                <c:pt idx="22">
                  <c:v> Industria del papel; Impresión e industrias conexas</c:v>
                </c:pt>
                <c:pt idx="23">
                  <c:v> Fabricación de productos a base de minerales no metálicos</c:v>
                </c:pt>
                <c:pt idx="24">
                  <c:v> Industria de las bebidas y del tabaco</c:v>
                </c:pt>
                <c:pt idx="25">
                  <c:v> Fabricación de insumos textiles y acabado de textiles; Fabricación de productos textiles, excepto prendas de vestir</c:v>
                </c:pt>
                <c:pt idx="26">
                  <c:v>Servicios de esparcimiento culturales y deportivos, y otros servicios recreativos</c:v>
                </c:pt>
                <c:pt idx="27">
                  <c:v> Otras industrias manufactureras</c:v>
                </c:pt>
                <c:pt idx="28">
                  <c:v>Minería no petrolera</c:v>
                </c:pt>
                <c:pt idx="29">
                  <c:v>Fabricación de muebles, colchones y persianas</c:v>
                </c:pt>
                <c:pt idx="30">
                  <c:v> Industria de la madera</c:v>
                </c:pt>
                <c:pt idx="31">
                  <c:v>Aprovechamiento forestal, Servicios relacionados con las actividades agropecuarias y forestales</c:v>
                </c:pt>
                <c:pt idx="32">
                  <c:v>Corporativos</c:v>
                </c:pt>
                <c:pt idx="33">
                  <c:v>Pesca, caza y captura</c:v>
                </c:pt>
                <c:pt idx="34">
                  <c:v> Minería petrolera</c:v>
                </c:pt>
              </c:strCache>
            </c:strRef>
          </c:cat>
          <c:val>
            <c:numRef>
              <c:f>' León (división por conceptos)'!$G$89:$G$123</c:f>
              <c:numCache>
                <c:formatCode>"$"#,##0</c:formatCode>
                <c:ptCount val="35"/>
                <c:pt idx="0">
                  <c:v>26595.492972246091</c:v>
                </c:pt>
                <c:pt idx="1">
                  <c:v>21317.333558358525</c:v>
                </c:pt>
                <c:pt idx="2">
                  <c:v>16198.571060104658</c:v>
                </c:pt>
                <c:pt idx="3">
                  <c:v>15618.744997201185</c:v>
                </c:pt>
                <c:pt idx="4">
                  <c:v>7170.2650889849547</c:v>
                </c:pt>
                <c:pt idx="5">
                  <c:v>12811.928366303153</c:v>
                </c:pt>
                <c:pt idx="6">
                  <c:v>12171.322958900488</c:v>
                </c:pt>
                <c:pt idx="7">
                  <c:v>10897.325279440714</c:v>
                </c:pt>
                <c:pt idx="8">
                  <c:v>1030.046716136422</c:v>
                </c:pt>
                <c:pt idx="9">
                  <c:v>5157.8980415294709</c:v>
                </c:pt>
                <c:pt idx="10">
                  <c:v>5176.1052843535017</c:v>
                </c:pt>
                <c:pt idx="11">
                  <c:v>4630.8091271481189</c:v>
                </c:pt>
                <c:pt idx="12">
                  <c:v>4771.6687886226864</c:v>
                </c:pt>
                <c:pt idx="13">
                  <c:v>4116.9895564721173</c:v>
                </c:pt>
                <c:pt idx="14">
                  <c:v>3444.5589343922288</c:v>
                </c:pt>
                <c:pt idx="15">
                  <c:v>4223.0458879298512</c:v>
                </c:pt>
                <c:pt idx="16">
                  <c:v>3535.4962365770562</c:v>
                </c:pt>
                <c:pt idx="17">
                  <c:v>2110.2765888257572</c:v>
                </c:pt>
                <c:pt idx="18">
                  <c:v>2724.7890843508103</c:v>
                </c:pt>
                <c:pt idx="19">
                  <c:v>2220.241083020208</c:v>
                </c:pt>
                <c:pt idx="20">
                  <c:v>1971.2719146632342</c:v>
                </c:pt>
                <c:pt idx="21">
                  <c:v>1432.996133245545</c:v>
                </c:pt>
                <c:pt idx="22">
                  <c:v>1229.0887010208842</c:v>
                </c:pt>
                <c:pt idx="23">
                  <c:v>974.73575278671592</c:v>
                </c:pt>
                <c:pt idx="24">
                  <c:v>616.97687587101541</c:v>
                </c:pt>
                <c:pt idx="25">
                  <c:v>458.10070486569759</c:v>
                </c:pt>
                <c:pt idx="26">
                  <c:v>454.80954377330772</c:v>
                </c:pt>
                <c:pt idx="27">
                  <c:v>668.26822653004012</c:v>
                </c:pt>
                <c:pt idx="28">
                  <c:v>341.28580638353685</c:v>
                </c:pt>
                <c:pt idx="29">
                  <c:v>344.12958118386433</c:v>
                </c:pt>
                <c:pt idx="30">
                  <c:v>144.94368833720034</c:v>
                </c:pt>
                <c:pt idx="31">
                  <c:v>77.878466065555045</c:v>
                </c:pt>
                <c:pt idx="32">
                  <c:v>7.8335500723159743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F1-48B6-964D-9568FFA91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 León (división por conceptos)'!$G$88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9D9D9"/>
            </a:solidFill>
          </c:spPr>
          <c:dPt>
            <c:idx val="0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34-4CDF-8C09-E24545596AD8}"/>
              </c:ext>
            </c:extLst>
          </c:dPt>
          <c:dPt>
            <c:idx val="1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34-4CDF-8C09-E24545596AD8}"/>
              </c:ext>
            </c:extLst>
          </c:dPt>
          <c:dPt>
            <c:idx val="2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34-4CDF-8C09-E24545596AD8}"/>
              </c:ext>
            </c:extLst>
          </c:dPt>
          <c:dPt>
            <c:idx val="3"/>
            <c:bubble3D val="0"/>
            <c:spPr>
              <a:solidFill>
                <a:srgbClr val="FFD9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34-4CDF-8C09-E24545596AD8}"/>
              </c:ext>
            </c:extLst>
          </c:dPt>
          <c:dPt>
            <c:idx val="4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34-4CDF-8C09-E24545596AD8}"/>
              </c:ext>
            </c:extLst>
          </c:dPt>
          <c:dPt>
            <c:idx val="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34-4CDF-8C09-E24545596AD8}"/>
              </c:ext>
            </c:extLst>
          </c:dPt>
          <c:dPt>
            <c:idx val="6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34-4CDF-8C09-E24545596AD8}"/>
              </c:ext>
            </c:extLst>
          </c:dPt>
          <c:dPt>
            <c:idx val="7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A34-4CDF-8C09-E24545596AD8}"/>
              </c:ext>
            </c:extLst>
          </c:dPt>
          <c:dPt>
            <c:idx val="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A34-4CDF-8C09-E24545596AD8}"/>
              </c:ext>
            </c:extLst>
          </c:dPt>
          <c:dPt>
            <c:idx val="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A34-4CDF-8C09-E24545596AD8}"/>
              </c:ext>
            </c:extLst>
          </c:dPt>
          <c:dPt>
            <c:idx val="1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A34-4CDF-8C09-E24545596AD8}"/>
              </c:ext>
            </c:extLst>
          </c:dPt>
          <c:dPt>
            <c:idx val="1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A34-4CDF-8C09-E24545596AD8}"/>
              </c:ext>
            </c:extLst>
          </c:dPt>
          <c:dPt>
            <c:idx val="1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A34-4CDF-8C09-E24545596AD8}"/>
              </c:ext>
            </c:extLst>
          </c:dPt>
          <c:dPt>
            <c:idx val="1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A34-4CDF-8C09-E24545596AD8}"/>
              </c:ext>
            </c:extLst>
          </c:dPt>
          <c:dPt>
            <c:idx val="1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A34-4CDF-8C09-E24545596AD8}"/>
              </c:ext>
            </c:extLst>
          </c:dPt>
          <c:dPt>
            <c:idx val="1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A34-4CDF-8C09-E24545596AD8}"/>
              </c:ext>
            </c:extLst>
          </c:dPt>
          <c:dPt>
            <c:idx val="1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A34-4CDF-8C09-E24545596AD8}"/>
              </c:ext>
            </c:extLst>
          </c:dPt>
          <c:dPt>
            <c:idx val="1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A34-4CDF-8C09-E24545596AD8}"/>
              </c:ext>
            </c:extLst>
          </c:dPt>
          <c:dPt>
            <c:idx val="1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A34-4CDF-8C09-E24545596AD8}"/>
              </c:ext>
            </c:extLst>
          </c:dPt>
          <c:dPt>
            <c:idx val="1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A34-4CDF-8C09-E24545596AD8}"/>
              </c:ext>
            </c:extLst>
          </c:dPt>
          <c:dPt>
            <c:idx val="2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A34-4CDF-8C09-E24545596AD8}"/>
              </c:ext>
            </c:extLst>
          </c:dPt>
          <c:dPt>
            <c:idx val="2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A34-4CDF-8C09-E24545596AD8}"/>
              </c:ext>
            </c:extLst>
          </c:dPt>
          <c:dPt>
            <c:idx val="2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A34-4CDF-8C09-E24545596AD8}"/>
              </c:ext>
            </c:extLst>
          </c:dPt>
          <c:dPt>
            <c:idx val="2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A34-4CDF-8C09-E24545596AD8}"/>
              </c:ext>
            </c:extLst>
          </c:dPt>
          <c:dPt>
            <c:idx val="2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1A34-4CDF-8C09-E24545596AD8}"/>
              </c:ext>
            </c:extLst>
          </c:dPt>
          <c:dPt>
            <c:idx val="2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1A34-4CDF-8C09-E24545596AD8}"/>
              </c:ext>
            </c:extLst>
          </c:dPt>
          <c:dPt>
            <c:idx val="2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1A34-4CDF-8C09-E24545596AD8}"/>
              </c:ext>
            </c:extLst>
          </c:dPt>
          <c:dPt>
            <c:idx val="2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1A34-4CDF-8C09-E24545596AD8}"/>
              </c:ext>
            </c:extLst>
          </c:dPt>
          <c:dPt>
            <c:idx val="2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1A34-4CDF-8C09-E24545596AD8}"/>
              </c:ext>
            </c:extLst>
          </c:dPt>
          <c:dPt>
            <c:idx val="2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1A34-4CDF-8C09-E24545596AD8}"/>
              </c:ext>
            </c:extLst>
          </c:dPt>
          <c:dPt>
            <c:idx val="3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1A34-4CDF-8C09-E24545596AD8}"/>
              </c:ext>
            </c:extLst>
          </c:dPt>
          <c:dPt>
            <c:idx val="3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1A34-4CDF-8C09-E24545596AD8}"/>
              </c:ext>
            </c:extLst>
          </c:dPt>
          <c:dPt>
            <c:idx val="3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1A34-4CDF-8C09-E24545596AD8}"/>
              </c:ext>
            </c:extLst>
          </c:dPt>
          <c:dPt>
            <c:idx val="3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1A34-4CDF-8C09-E24545596AD8}"/>
              </c:ext>
            </c:extLst>
          </c:dPt>
          <c:dPt>
            <c:idx val="3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1A34-4CDF-8C09-E24545596AD8}"/>
              </c:ext>
            </c:extLst>
          </c:dPt>
          <c:dPt>
            <c:idx val="3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1A34-4CDF-8C09-E24545596AD8}"/>
              </c:ext>
            </c:extLst>
          </c:dPt>
          <c:dPt>
            <c:idx val="3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1A34-4CDF-8C09-E24545596AD8}"/>
              </c:ext>
            </c:extLst>
          </c:dPt>
          <c:dPt>
            <c:idx val="3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1A34-4CDF-8C09-E24545596AD8}"/>
              </c:ext>
            </c:extLst>
          </c:dPt>
          <c:cat>
            <c:strRef>
              <c:f>' León (división por conceptos)'!$A$89:$A$123</c:f>
              <c:strCache>
                <c:ptCount val="35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 de agua y de gas natural por ductos al consumidor final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  <c:pt idx="21">
                  <c:v> Información en medios masivos</c:v>
                </c:pt>
                <c:pt idx="22">
                  <c:v> Industria del papel; Impresión e industrias conexas</c:v>
                </c:pt>
                <c:pt idx="23">
                  <c:v> Fabricación de productos a base de minerales no metálicos</c:v>
                </c:pt>
                <c:pt idx="24">
                  <c:v> Industria de las bebidas y del tabaco</c:v>
                </c:pt>
                <c:pt idx="25">
                  <c:v> Fabricación de insumos textiles y acabado de textiles; Fabricación de productos textiles, excepto prendas de vestir</c:v>
                </c:pt>
                <c:pt idx="26">
                  <c:v>Servicios de esparcimiento culturales y deportivos, y otros servicios recreativos</c:v>
                </c:pt>
                <c:pt idx="27">
                  <c:v> Otras industrias manufactureras</c:v>
                </c:pt>
                <c:pt idx="28">
                  <c:v>Minería no petrolera</c:v>
                </c:pt>
                <c:pt idx="29">
                  <c:v>Fabricación de muebles, colchones y persianas</c:v>
                </c:pt>
                <c:pt idx="30">
                  <c:v> Industria de la madera</c:v>
                </c:pt>
                <c:pt idx="31">
                  <c:v>Aprovechamiento forestal, Servicios relacionados con las actividades agropecuarias y forestales</c:v>
                </c:pt>
                <c:pt idx="32">
                  <c:v>Corporativos</c:v>
                </c:pt>
                <c:pt idx="33">
                  <c:v>Pesca, caza y captura</c:v>
                </c:pt>
                <c:pt idx="34">
                  <c:v> Minería petrolera</c:v>
                </c:pt>
              </c:strCache>
            </c:strRef>
          </c:cat>
          <c:val>
            <c:numRef>
              <c:f>' León (división por conceptos)'!$G$89:$G$123</c:f>
              <c:numCache>
                <c:formatCode>"$"#,##0</c:formatCode>
                <c:ptCount val="35"/>
                <c:pt idx="0">
                  <c:v>26595.492972246091</c:v>
                </c:pt>
                <c:pt idx="1">
                  <c:v>21317.333558358525</c:v>
                </c:pt>
                <c:pt idx="2">
                  <c:v>16198.571060104658</c:v>
                </c:pt>
                <c:pt idx="3">
                  <c:v>15618.744997201185</c:v>
                </c:pt>
                <c:pt idx="4">
                  <c:v>7170.2650889849547</c:v>
                </c:pt>
                <c:pt idx="5">
                  <c:v>12811.928366303153</c:v>
                </c:pt>
                <c:pt idx="6">
                  <c:v>12171.322958900488</c:v>
                </c:pt>
                <c:pt idx="7">
                  <c:v>10897.325279440714</c:v>
                </c:pt>
                <c:pt idx="8">
                  <c:v>1030.046716136422</c:v>
                </c:pt>
                <c:pt idx="9">
                  <c:v>5157.8980415294709</c:v>
                </c:pt>
                <c:pt idx="10">
                  <c:v>5176.1052843535017</c:v>
                </c:pt>
                <c:pt idx="11">
                  <c:v>4630.8091271481189</c:v>
                </c:pt>
                <c:pt idx="12">
                  <c:v>4771.6687886226864</c:v>
                </c:pt>
                <c:pt idx="13">
                  <c:v>4116.9895564721173</c:v>
                </c:pt>
                <c:pt idx="14">
                  <c:v>3444.5589343922288</c:v>
                </c:pt>
                <c:pt idx="15">
                  <c:v>4223.0458879298512</c:v>
                </c:pt>
                <c:pt idx="16">
                  <c:v>3535.4962365770562</c:v>
                </c:pt>
                <c:pt idx="17">
                  <c:v>2110.2765888257572</c:v>
                </c:pt>
                <c:pt idx="18">
                  <c:v>2724.7890843508103</c:v>
                </c:pt>
                <c:pt idx="19">
                  <c:v>2220.241083020208</c:v>
                </c:pt>
                <c:pt idx="20">
                  <c:v>1971.2719146632342</c:v>
                </c:pt>
                <c:pt idx="21">
                  <c:v>1432.996133245545</c:v>
                </c:pt>
                <c:pt idx="22">
                  <c:v>1229.0887010208842</c:v>
                </c:pt>
                <c:pt idx="23">
                  <c:v>974.73575278671592</c:v>
                </c:pt>
                <c:pt idx="24">
                  <c:v>616.97687587101541</c:v>
                </c:pt>
                <c:pt idx="25">
                  <c:v>458.10070486569759</c:v>
                </c:pt>
                <c:pt idx="26">
                  <c:v>454.80954377330772</c:v>
                </c:pt>
                <c:pt idx="27">
                  <c:v>668.26822653004012</c:v>
                </c:pt>
                <c:pt idx="28">
                  <c:v>341.28580638353685</c:v>
                </c:pt>
                <c:pt idx="29">
                  <c:v>344.12958118386433</c:v>
                </c:pt>
                <c:pt idx="30">
                  <c:v>144.94368833720034</c:v>
                </c:pt>
                <c:pt idx="31">
                  <c:v>77.878466065555045</c:v>
                </c:pt>
                <c:pt idx="32">
                  <c:v>7.8335500723159743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1A34-4CDF-8C09-E24545596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36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 León (división por conceptos)'!$C$88</c:f>
              <c:strCache>
                <c:ptCount val="1"/>
                <c:pt idx="0">
                  <c:v>2019R</c:v>
                </c:pt>
              </c:strCache>
            </c:strRef>
          </c:tx>
          <c:spPr>
            <a:solidFill>
              <a:srgbClr val="D9D9D9"/>
            </a:solidFill>
          </c:spPr>
          <c:dPt>
            <c:idx val="0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FB-4882-A884-0799D2333997}"/>
              </c:ext>
            </c:extLst>
          </c:dPt>
          <c:dPt>
            <c:idx val="1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FB-4882-A884-0799D2333997}"/>
              </c:ext>
            </c:extLst>
          </c:dPt>
          <c:dPt>
            <c:idx val="2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FB-4882-A884-0799D2333997}"/>
              </c:ext>
            </c:extLst>
          </c:dPt>
          <c:dPt>
            <c:idx val="3"/>
            <c:bubble3D val="0"/>
            <c:spPr>
              <a:solidFill>
                <a:srgbClr val="FFD9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FFB-4882-A884-0799D2333997}"/>
              </c:ext>
            </c:extLst>
          </c:dPt>
          <c:dPt>
            <c:idx val="4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FFB-4882-A884-0799D2333997}"/>
              </c:ext>
            </c:extLst>
          </c:dPt>
          <c:dPt>
            <c:idx val="5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FB-4882-A884-0799D2333997}"/>
              </c:ext>
            </c:extLst>
          </c:dPt>
          <c:dPt>
            <c:idx val="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FB-4882-A884-0799D2333997}"/>
              </c:ext>
            </c:extLst>
          </c:dPt>
          <c:dPt>
            <c:idx val="7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FFB-4882-A884-0799D2333997}"/>
              </c:ext>
            </c:extLst>
          </c:dPt>
          <c:dPt>
            <c:idx val="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FFB-4882-A884-0799D2333997}"/>
              </c:ext>
            </c:extLst>
          </c:dPt>
          <c:dPt>
            <c:idx val="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FFB-4882-A884-0799D2333997}"/>
              </c:ext>
            </c:extLst>
          </c:dPt>
          <c:dPt>
            <c:idx val="1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FFB-4882-A884-0799D2333997}"/>
              </c:ext>
            </c:extLst>
          </c:dPt>
          <c:dPt>
            <c:idx val="1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FFB-4882-A884-0799D2333997}"/>
              </c:ext>
            </c:extLst>
          </c:dPt>
          <c:dPt>
            <c:idx val="1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FFB-4882-A884-0799D2333997}"/>
              </c:ext>
            </c:extLst>
          </c:dPt>
          <c:dPt>
            <c:idx val="1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FFB-4882-A884-0799D2333997}"/>
              </c:ext>
            </c:extLst>
          </c:dPt>
          <c:dPt>
            <c:idx val="1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FFB-4882-A884-0799D2333997}"/>
              </c:ext>
            </c:extLst>
          </c:dPt>
          <c:dPt>
            <c:idx val="1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FFB-4882-A884-0799D2333997}"/>
              </c:ext>
            </c:extLst>
          </c:dPt>
          <c:dPt>
            <c:idx val="1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FFB-4882-A884-0799D2333997}"/>
              </c:ext>
            </c:extLst>
          </c:dPt>
          <c:dPt>
            <c:idx val="1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FFB-4882-A884-0799D2333997}"/>
              </c:ext>
            </c:extLst>
          </c:dPt>
          <c:dPt>
            <c:idx val="1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FFB-4882-A884-0799D2333997}"/>
              </c:ext>
            </c:extLst>
          </c:dPt>
          <c:dPt>
            <c:idx val="1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FFB-4882-A884-0799D2333997}"/>
              </c:ext>
            </c:extLst>
          </c:dPt>
          <c:dPt>
            <c:idx val="2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FFB-4882-A884-0799D2333997}"/>
              </c:ext>
            </c:extLst>
          </c:dPt>
          <c:dPt>
            <c:idx val="2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FFB-4882-A884-0799D2333997}"/>
              </c:ext>
            </c:extLst>
          </c:dPt>
          <c:dPt>
            <c:idx val="2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FFB-4882-A884-0799D2333997}"/>
              </c:ext>
            </c:extLst>
          </c:dPt>
          <c:dPt>
            <c:idx val="2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FFB-4882-A884-0799D2333997}"/>
              </c:ext>
            </c:extLst>
          </c:dPt>
          <c:dPt>
            <c:idx val="2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FFB-4882-A884-0799D2333997}"/>
              </c:ext>
            </c:extLst>
          </c:dPt>
          <c:dPt>
            <c:idx val="2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4FFB-4882-A884-0799D2333997}"/>
              </c:ext>
            </c:extLst>
          </c:dPt>
          <c:dPt>
            <c:idx val="2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4FFB-4882-A884-0799D2333997}"/>
              </c:ext>
            </c:extLst>
          </c:dPt>
          <c:dPt>
            <c:idx val="2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4FFB-4882-A884-0799D2333997}"/>
              </c:ext>
            </c:extLst>
          </c:dPt>
          <c:dPt>
            <c:idx val="2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4FFB-4882-A884-0799D2333997}"/>
              </c:ext>
            </c:extLst>
          </c:dPt>
          <c:dPt>
            <c:idx val="2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4FFB-4882-A884-0799D2333997}"/>
              </c:ext>
            </c:extLst>
          </c:dPt>
          <c:dPt>
            <c:idx val="3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4FFB-4882-A884-0799D2333997}"/>
              </c:ext>
            </c:extLst>
          </c:dPt>
          <c:dPt>
            <c:idx val="3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4FFB-4882-A884-0799D2333997}"/>
              </c:ext>
            </c:extLst>
          </c:dPt>
          <c:dPt>
            <c:idx val="3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4FFB-4882-A884-0799D2333997}"/>
              </c:ext>
            </c:extLst>
          </c:dPt>
          <c:dPt>
            <c:idx val="3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4FFB-4882-A884-0799D2333997}"/>
              </c:ext>
            </c:extLst>
          </c:dPt>
          <c:dPt>
            <c:idx val="3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4FFB-4882-A884-0799D2333997}"/>
              </c:ext>
            </c:extLst>
          </c:dPt>
          <c:dPt>
            <c:idx val="3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4FFB-4882-A884-0799D2333997}"/>
              </c:ext>
            </c:extLst>
          </c:dPt>
          <c:dPt>
            <c:idx val="3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4FFB-4882-A884-0799D2333997}"/>
              </c:ext>
            </c:extLst>
          </c:dPt>
          <c:dPt>
            <c:idx val="3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4FFB-4882-A884-0799D2333997}"/>
              </c:ext>
            </c:extLst>
          </c:dPt>
          <c:cat>
            <c:strRef>
              <c:f>' León (división por conceptos)'!$A$89:$A$123</c:f>
              <c:strCache>
                <c:ptCount val="35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 de agua y de gas natural por ductos al consumidor final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  <c:pt idx="21">
                  <c:v> Información en medios masivos</c:v>
                </c:pt>
                <c:pt idx="22">
                  <c:v> Industria del papel; Impresión e industrias conexas</c:v>
                </c:pt>
                <c:pt idx="23">
                  <c:v> Fabricación de productos a base de minerales no metálicos</c:v>
                </c:pt>
                <c:pt idx="24">
                  <c:v> Industria de las bebidas y del tabaco</c:v>
                </c:pt>
                <c:pt idx="25">
                  <c:v> Fabricación de insumos textiles y acabado de textiles; Fabricación de productos textiles, excepto prendas de vestir</c:v>
                </c:pt>
                <c:pt idx="26">
                  <c:v>Servicios de esparcimiento culturales y deportivos, y otros servicios recreativos</c:v>
                </c:pt>
                <c:pt idx="27">
                  <c:v> Otras industrias manufactureras</c:v>
                </c:pt>
                <c:pt idx="28">
                  <c:v>Minería no petrolera</c:v>
                </c:pt>
                <c:pt idx="29">
                  <c:v>Fabricación de muebles, colchones y persianas</c:v>
                </c:pt>
                <c:pt idx="30">
                  <c:v> Industria de la madera</c:v>
                </c:pt>
                <c:pt idx="31">
                  <c:v>Aprovechamiento forestal, Servicios relacionados con las actividades agropecuarias y forestales</c:v>
                </c:pt>
                <c:pt idx="32">
                  <c:v>Corporativos</c:v>
                </c:pt>
                <c:pt idx="33">
                  <c:v>Pesca, caza y captura</c:v>
                </c:pt>
                <c:pt idx="34">
                  <c:v> Minería petrolera</c:v>
                </c:pt>
              </c:strCache>
            </c:strRef>
          </c:cat>
          <c:val>
            <c:numRef>
              <c:f>' León (división por conceptos)'!$C$89:$C$123</c:f>
              <c:numCache>
                <c:formatCode>"$"#,##0</c:formatCode>
                <c:ptCount val="35"/>
                <c:pt idx="0">
                  <c:v>21476.993666097162</c:v>
                </c:pt>
                <c:pt idx="1">
                  <c:v>19869.286183475167</c:v>
                </c:pt>
                <c:pt idx="2">
                  <c:v>15287.820494433276</c:v>
                </c:pt>
                <c:pt idx="3">
                  <c:v>14581.033539598769</c:v>
                </c:pt>
                <c:pt idx="4">
                  <c:v>12591.012069948603</c:v>
                </c:pt>
                <c:pt idx="5">
                  <c:v>11653.713884867731</c:v>
                </c:pt>
                <c:pt idx="6">
                  <c:v>10846.381933137687</c:v>
                </c:pt>
                <c:pt idx="7">
                  <c:v>9058.6006824033484</c:v>
                </c:pt>
                <c:pt idx="8">
                  <c:v>5723.6103055765197</c:v>
                </c:pt>
                <c:pt idx="9">
                  <c:v>5168.7295077815743</c:v>
                </c:pt>
                <c:pt idx="10">
                  <c:v>4583.5101866660989</c:v>
                </c:pt>
                <c:pt idx="11">
                  <c:v>4485.4985782795738</c:v>
                </c:pt>
                <c:pt idx="12">
                  <c:v>4360.3111135976915</c:v>
                </c:pt>
                <c:pt idx="13">
                  <c:v>3813.6959252779116</c:v>
                </c:pt>
                <c:pt idx="14">
                  <c:v>3643.3033145254331</c:v>
                </c:pt>
                <c:pt idx="15">
                  <c:v>3642.6901460653312</c:v>
                </c:pt>
                <c:pt idx="16">
                  <c:v>3566.5388974172251</c:v>
                </c:pt>
                <c:pt idx="17">
                  <c:v>3330.6423055749033</c:v>
                </c:pt>
                <c:pt idx="18">
                  <c:v>3266.4927199120766</c:v>
                </c:pt>
                <c:pt idx="19">
                  <c:v>2078.8730316737497</c:v>
                </c:pt>
                <c:pt idx="20">
                  <c:v>1762.7738408618193</c:v>
                </c:pt>
                <c:pt idx="21">
                  <c:v>1177.0687522397486</c:v>
                </c:pt>
                <c:pt idx="22">
                  <c:v>1109.6550719539262</c:v>
                </c:pt>
                <c:pt idx="23">
                  <c:v>834.38254412015044</c:v>
                </c:pt>
                <c:pt idx="24">
                  <c:v>629.36317614628138</c:v>
                </c:pt>
                <c:pt idx="25">
                  <c:v>512.62724413751926</c:v>
                </c:pt>
                <c:pt idx="26">
                  <c:v>495.33326334942228</c:v>
                </c:pt>
                <c:pt idx="27">
                  <c:v>470.1622870914365</c:v>
                </c:pt>
                <c:pt idx="28">
                  <c:v>447.36277684026703</c:v>
                </c:pt>
                <c:pt idx="29">
                  <c:v>231.78228079153931</c:v>
                </c:pt>
                <c:pt idx="30">
                  <c:v>113.30646272869821</c:v>
                </c:pt>
                <c:pt idx="31">
                  <c:v>78.255748011703773</c:v>
                </c:pt>
                <c:pt idx="32">
                  <c:v>6.3402933881115588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4FFB-4882-A884-0799D233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'División x concept'!$L$3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CFDFF4"/>
            </a:solidFill>
          </c:spPr>
          <c:dPt>
            <c:idx val="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21-40E1-9D5D-986799A63CD7}"/>
              </c:ext>
            </c:extLst>
          </c:dPt>
          <c:dPt>
            <c:idx val="1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21-40E1-9D5D-986799A63CD7}"/>
              </c:ext>
            </c:extLst>
          </c:dPt>
          <c:dPt>
            <c:idx val="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21-40E1-9D5D-986799A63C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'División x concept'!$K$4:$K$6</c:f>
              <c:strCache>
                <c:ptCount val="3"/>
                <c:pt idx="0">
                  <c:v>                    Actividades primarias</c:v>
                </c:pt>
                <c:pt idx="1">
                  <c:v>                    Actividades secundarias</c:v>
                </c:pt>
                <c:pt idx="2">
                  <c:v>                    Actividades terciarias</c:v>
                </c:pt>
              </c:strCache>
            </c:strRef>
          </c:cat>
          <c:val>
            <c:numRef>
              <c:f>'División x concept'!$L$4:$L$6</c:f>
              <c:numCache>
                <c:formatCode>"$"#,##0</c:formatCode>
                <c:ptCount val="3"/>
                <c:pt idx="0">
                  <c:v>6928.9286762338816</c:v>
                </c:pt>
                <c:pt idx="1">
                  <c:v>71389.817047699034</c:v>
                </c:pt>
                <c:pt idx="2">
                  <c:v>96326.482831763977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21-40E1-9D5D-986799A63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'División x concept'!$G$88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CFDFF4"/>
            </a:solidFill>
          </c:spPr>
          <c:dPt>
            <c:idx val="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13-4466-95FB-D038EBBB8CFD}"/>
              </c:ext>
            </c:extLst>
          </c:dPt>
          <c:dPt>
            <c:idx val="1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13-4466-95FB-D038EBBB8CFD}"/>
              </c:ext>
            </c:extLst>
          </c:dPt>
          <c:dPt>
            <c:idx val="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13-4466-95FB-D038EBBB8CFD}"/>
              </c:ext>
            </c:extLst>
          </c:dPt>
          <c:dPt>
            <c:idx val="3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13-4466-95FB-D038EBBB8CFD}"/>
              </c:ext>
            </c:extLst>
          </c:dPt>
          <c:dPt>
            <c:idx val="4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13-4466-95FB-D038EBBB8CFD}"/>
              </c:ext>
            </c:extLst>
          </c:dPt>
          <c:dPt>
            <c:idx val="5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13-4466-95FB-D038EBBB8CFD}"/>
              </c:ext>
            </c:extLst>
          </c:dPt>
          <c:dPt>
            <c:idx val="6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13-4466-95FB-D038EBBB8CFD}"/>
              </c:ext>
            </c:extLst>
          </c:dPt>
          <c:dPt>
            <c:idx val="7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313-4466-95FB-D038EBBB8CFD}"/>
              </c:ext>
            </c:extLst>
          </c:dPt>
          <c:dPt>
            <c:idx val="8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313-4466-95FB-D038EBBB8CFD}"/>
              </c:ext>
            </c:extLst>
          </c:dPt>
          <c:dPt>
            <c:idx val="9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313-4466-95FB-D038EBBB8CFD}"/>
              </c:ext>
            </c:extLst>
          </c:dPt>
          <c:dPt>
            <c:idx val="1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313-4466-95FB-D038EBBB8CFD}"/>
              </c:ext>
            </c:extLst>
          </c:dPt>
          <c:dPt>
            <c:idx val="11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313-4466-95FB-D038EBBB8CFD}"/>
              </c:ext>
            </c:extLst>
          </c:dPt>
          <c:dPt>
            <c:idx val="1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313-4466-95FB-D038EBBB8CFD}"/>
              </c:ext>
            </c:extLst>
          </c:dPt>
          <c:dPt>
            <c:idx val="13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313-4466-95FB-D038EBBB8CFD}"/>
              </c:ext>
            </c:extLst>
          </c:dPt>
          <c:dPt>
            <c:idx val="14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313-4466-95FB-D038EBBB8CFD}"/>
              </c:ext>
            </c:extLst>
          </c:dPt>
          <c:dPt>
            <c:idx val="15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313-4466-95FB-D038EBBB8CFD}"/>
              </c:ext>
            </c:extLst>
          </c:dPt>
          <c:dPt>
            <c:idx val="16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B313-4466-95FB-D038EBBB8CFD}"/>
              </c:ext>
            </c:extLst>
          </c:dPt>
          <c:dPt>
            <c:idx val="17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B313-4466-95FB-D038EBBB8CFD}"/>
              </c:ext>
            </c:extLst>
          </c:dPt>
          <c:dPt>
            <c:idx val="18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B313-4466-95FB-D038EBBB8CFD}"/>
              </c:ext>
            </c:extLst>
          </c:dPt>
          <c:dPt>
            <c:idx val="19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B313-4466-95FB-D038EBBB8CFD}"/>
              </c:ext>
            </c:extLst>
          </c:dPt>
          <c:dPt>
            <c:idx val="2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B313-4466-95FB-D038EBBB8CFD}"/>
              </c:ext>
            </c:extLst>
          </c:dPt>
          <c:dPt>
            <c:idx val="21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B313-4466-95FB-D038EBBB8CFD}"/>
              </c:ext>
            </c:extLst>
          </c:dPt>
          <c:dPt>
            <c:idx val="2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B313-4466-95FB-D038EBBB8CFD}"/>
              </c:ext>
            </c:extLst>
          </c:dPt>
          <c:dPt>
            <c:idx val="23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B313-4466-95FB-D038EBBB8CFD}"/>
              </c:ext>
            </c:extLst>
          </c:dPt>
          <c:dPt>
            <c:idx val="24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B313-4466-95FB-D038EBBB8CFD}"/>
              </c:ext>
            </c:extLst>
          </c:dPt>
          <c:dPt>
            <c:idx val="25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B313-4466-95FB-D038EBBB8CFD}"/>
              </c:ext>
            </c:extLst>
          </c:dPt>
          <c:dPt>
            <c:idx val="26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B313-4466-95FB-D038EBBB8CFD}"/>
              </c:ext>
            </c:extLst>
          </c:dPt>
          <c:dPt>
            <c:idx val="27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B313-4466-95FB-D038EBBB8CFD}"/>
              </c:ext>
            </c:extLst>
          </c:dPt>
          <c:dPt>
            <c:idx val="28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B313-4466-95FB-D038EBBB8CFD}"/>
              </c:ext>
            </c:extLst>
          </c:dPt>
          <c:dPt>
            <c:idx val="29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B313-4466-95FB-D038EBBB8CFD}"/>
              </c:ext>
            </c:extLst>
          </c:dPt>
          <c:dPt>
            <c:idx val="3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B313-4466-95FB-D038EBBB8CFD}"/>
              </c:ext>
            </c:extLst>
          </c:dPt>
          <c:dPt>
            <c:idx val="31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B313-4466-95FB-D038EBBB8CFD}"/>
              </c:ext>
            </c:extLst>
          </c:dPt>
          <c:dPt>
            <c:idx val="3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B313-4466-95FB-D038EBBB8CFD}"/>
              </c:ext>
            </c:extLst>
          </c:dPt>
          <c:dPt>
            <c:idx val="33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B313-4466-95FB-D038EBBB8CFD}"/>
              </c:ext>
            </c:extLst>
          </c:dPt>
          <c:dPt>
            <c:idx val="34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B313-4466-95FB-D038EBBB8CFD}"/>
              </c:ext>
            </c:extLst>
          </c:dPt>
          <c:dLbls>
            <c:dLbl>
              <c:idx val="1"/>
              <c:spPr>
                <a:solidFill>
                  <a:srgbClr val="E9713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313-4466-95FB-D038EBBB8CFD}"/>
                </c:ext>
              </c:extLst>
            </c:dLbl>
            <c:dLbl>
              <c:idx val="2"/>
              <c:spPr>
                <a:solidFill>
                  <a:srgbClr val="E97132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313-4466-95FB-D038EBBB8C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'División x concept'!$A$89:$A$123</c:f>
              <c:strCache>
                <c:ptCount val="35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 de agua y de gas natural por ductos al consumidor final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  <c:pt idx="21">
                  <c:v> Información en medios masivos</c:v>
                </c:pt>
                <c:pt idx="22">
                  <c:v> Industria del papel; Impresión e industrias conexas</c:v>
                </c:pt>
                <c:pt idx="23">
                  <c:v> Fabricación de productos a base de minerales no metálicos</c:v>
                </c:pt>
                <c:pt idx="24">
                  <c:v> Industria de las bebidas y del tabaco</c:v>
                </c:pt>
                <c:pt idx="25">
                  <c:v> Fabricación de insumos textiles y acabado de textiles; Fabricación de productos textiles, excepto prendas de vestir</c:v>
                </c:pt>
                <c:pt idx="26">
                  <c:v>Servicios de esparcimiento culturales y deportivos, y otros servicios recreativos</c:v>
                </c:pt>
                <c:pt idx="27">
                  <c:v> Otras industrias manufactureras</c:v>
                </c:pt>
                <c:pt idx="28">
                  <c:v>Minería no petrolera</c:v>
                </c:pt>
                <c:pt idx="29">
                  <c:v>Fabricación de muebles, colchones y persianas</c:v>
                </c:pt>
                <c:pt idx="30">
                  <c:v> Industria de la madera</c:v>
                </c:pt>
                <c:pt idx="31">
                  <c:v>Aprovechamiento forestal, Servicios relacionados con las actividades agropecuarias y forestales</c:v>
                </c:pt>
                <c:pt idx="32">
                  <c:v>Corporativos</c:v>
                </c:pt>
                <c:pt idx="33">
                  <c:v>Pesca, caza y captura</c:v>
                </c:pt>
                <c:pt idx="34">
                  <c:v> Minería petrolera</c:v>
                </c:pt>
              </c:strCache>
            </c:strRef>
          </c:cat>
          <c:val>
            <c:numRef>
              <c:f>'División x concept'!$G$89:$G$123</c:f>
              <c:numCache>
                <c:formatCode>"$"#,##0</c:formatCode>
                <c:ptCount val="35"/>
                <c:pt idx="0">
                  <c:v>26595.492972246091</c:v>
                </c:pt>
                <c:pt idx="1">
                  <c:v>21317.333558358525</c:v>
                </c:pt>
                <c:pt idx="2">
                  <c:v>16198.571060104658</c:v>
                </c:pt>
                <c:pt idx="3">
                  <c:v>15618.744997201185</c:v>
                </c:pt>
                <c:pt idx="4">
                  <c:v>7170.2650889849547</c:v>
                </c:pt>
                <c:pt idx="5">
                  <c:v>12811.928366303153</c:v>
                </c:pt>
                <c:pt idx="6">
                  <c:v>12171.322958900488</c:v>
                </c:pt>
                <c:pt idx="7">
                  <c:v>10897.325279440714</c:v>
                </c:pt>
                <c:pt idx="8">
                  <c:v>1030.046716136422</c:v>
                </c:pt>
                <c:pt idx="9">
                  <c:v>5157.8980415294709</c:v>
                </c:pt>
                <c:pt idx="10">
                  <c:v>5176.1052843535017</c:v>
                </c:pt>
                <c:pt idx="11">
                  <c:v>4630.8091271481189</c:v>
                </c:pt>
                <c:pt idx="12">
                  <c:v>4771.6687886226864</c:v>
                </c:pt>
                <c:pt idx="13">
                  <c:v>4116.9895564721173</c:v>
                </c:pt>
                <c:pt idx="14">
                  <c:v>3444.5589343922288</c:v>
                </c:pt>
                <c:pt idx="15">
                  <c:v>4223.0458879298512</c:v>
                </c:pt>
                <c:pt idx="16">
                  <c:v>3535.4962365770562</c:v>
                </c:pt>
                <c:pt idx="17">
                  <c:v>2110.2765888257572</c:v>
                </c:pt>
                <c:pt idx="18">
                  <c:v>2724.7890843508103</c:v>
                </c:pt>
                <c:pt idx="19">
                  <c:v>2220.241083020208</c:v>
                </c:pt>
                <c:pt idx="20">
                  <c:v>1971.2719146632342</c:v>
                </c:pt>
                <c:pt idx="21">
                  <c:v>1432.996133245545</c:v>
                </c:pt>
                <c:pt idx="22">
                  <c:v>1229.0887010208842</c:v>
                </c:pt>
                <c:pt idx="23">
                  <c:v>974.73575278671592</c:v>
                </c:pt>
                <c:pt idx="24">
                  <c:v>616.97687587101541</c:v>
                </c:pt>
                <c:pt idx="25">
                  <c:v>458.10070486569759</c:v>
                </c:pt>
                <c:pt idx="26">
                  <c:v>454.80954377330772</c:v>
                </c:pt>
                <c:pt idx="27">
                  <c:v>668.26822653004012</c:v>
                </c:pt>
                <c:pt idx="28">
                  <c:v>341.28580638353685</c:v>
                </c:pt>
                <c:pt idx="29">
                  <c:v>344.12958118386433</c:v>
                </c:pt>
                <c:pt idx="30">
                  <c:v>144.94368833720034</c:v>
                </c:pt>
                <c:pt idx="31">
                  <c:v>77.878466065555045</c:v>
                </c:pt>
                <c:pt idx="32">
                  <c:v>7.8335500723159743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B313-4466-95FB-D038EBBB8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'División x concept'!$G$88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9D9D9"/>
            </a:solidFill>
          </c:spPr>
          <c:dPt>
            <c:idx val="0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5A-45BB-A8C0-37C9EE73F743}"/>
              </c:ext>
            </c:extLst>
          </c:dPt>
          <c:dPt>
            <c:idx val="1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5A-45BB-A8C0-37C9EE73F743}"/>
              </c:ext>
            </c:extLst>
          </c:dPt>
          <c:dPt>
            <c:idx val="2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35A-45BB-A8C0-37C9EE73F743}"/>
              </c:ext>
            </c:extLst>
          </c:dPt>
          <c:dPt>
            <c:idx val="3"/>
            <c:bubble3D val="0"/>
            <c:spPr>
              <a:solidFill>
                <a:srgbClr val="FFD9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5A-45BB-A8C0-37C9EE73F743}"/>
              </c:ext>
            </c:extLst>
          </c:dPt>
          <c:dPt>
            <c:idx val="4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5A-45BB-A8C0-37C9EE73F743}"/>
              </c:ext>
            </c:extLst>
          </c:dPt>
          <c:dPt>
            <c:idx val="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35A-45BB-A8C0-37C9EE73F743}"/>
              </c:ext>
            </c:extLst>
          </c:dPt>
          <c:dPt>
            <c:idx val="6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35A-45BB-A8C0-37C9EE73F743}"/>
              </c:ext>
            </c:extLst>
          </c:dPt>
          <c:dPt>
            <c:idx val="7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35A-45BB-A8C0-37C9EE73F743}"/>
              </c:ext>
            </c:extLst>
          </c:dPt>
          <c:dPt>
            <c:idx val="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35A-45BB-A8C0-37C9EE73F743}"/>
              </c:ext>
            </c:extLst>
          </c:dPt>
          <c:dPt>
            <c:idx val="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35A-45BB-A8C0-37C9EE73F743}"/>
              </c:ext>
            </c:extLst>
          </c:dPt>
          <c:dPt>
            <c:idx val="1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35A-45BB-A8C0-37C9EE73F743}"/>
              </c:ext>
            </c:extLst>
          </c:dPt>
          <c:dPt>
            <c:idx val="1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35A-45BB-A8C0-37C9EE73F743}"/>
              </c:ext>
            </c:extLst>
          </c:dPt>
          <c:dPt>
            <c:idx val="1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35A-45BB-A8C0-37C9EE73F743}"/>
              </c:ext>
            </c:extLst>
          </c:dPt>
          <c:dPt>
            <c:idx val="1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35A-45BB-A8C0-37C9EE73F743}"/>
              </c:ext>
            </c:extLst>
          </c:dPt>
          <c:dPt>
            <c:idx val="1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35A-45BB-A8C0-37C9EE73F743}"/>
              </c:ext>
            </c:extLst>
          </c:dPt>
          <c:dPt>
            <c:idx val="1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35A-45BB-A8C0-37C9EE73F743}"/>
              </c:ext>
            </c:extLst>
          </c:dPt>
          <c:dPt>
            <c:idx val="1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35A-45BB-A8C0-37C9EE73F743}"/>
              </c:ext>
            </c:extLst>
          </c:dPt>
          <c:dPt>
            <c:idx val="1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35A-45BB-A8C0-37C9EE73F743}"/>
              </c:ext>
            </c:extLst>
          </c:dPt>
          <c:dPt>
            <c:idx val="1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35A-45BB-A8C0-37C9EE73F743}"/>
              </c:ext>
            </c:extLst>
          </c:dPt>
          <c:dPt>
            <c:idx val="1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35A-45BB-A8C0-37C9EE73F743}"/>
              </c:ext>
            </c:extLst>
          </c:dPt>
          <c:dPt>
            <c:idx val="2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35A-45BB-A8C0-37C9EE73F743}"/>
              </c:ext>
            </c:extLst>
          </c:dPt>
          <c:dPt>
            <c:idx val="2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35A-45BB-A8C0-37C9EE73F743}"/>
              </c:ext>
            </c:extLst>
          </c:dPt>
          <c:dPt>
            <c:idx val="2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35A-45BB-A8C0-37C9EE73F743}"/>
              </c:ext>
            </c:extLst>
          </c:dPt>
          <c:dPt>
            <c:idx val="2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35A-45BB-A8C0-37C9EE73F743}"/>
              </c:ext>
            </c:extLst>
          </c:dPt>
          <c:dPt>
            <c:idx val="2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C35A-45BB-A8C0-37C9EE73F743}"/>
              </c:ext>
            </c:extLst>
          </c:dPt>
          <c:dPt>
            <c:idx val="2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C35A-45BB-A8C0-37C9EE73F743}"/>
              </c:ext>
            </c:extLst>
          </c:dPt>
          <c:dPt>
            <c:idx val="2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C35A-45BB-A8C0-37C9EE73F743}"/>
              </c:ext>
            </c:extLst>
          </c:dPt>
          <c:dPt>
            <c:idx val="2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35A-45BB-A8C0-37C9EE73F743}"/>
              </c:ext>
            </c:extLst>
          </c:dPt>
          <c:dPt>
            <c:idx val="2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C35A-45BB-A8C0-37C9EE73F743}"/>
              </c:ext>
            </c:extLst>
          </c:dPt>
          <c:dPt>
            <c:idx val="2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C35A-45BB-A8C0-37C9EE73F743}"/>
              </c:ext>
            </c:extLst>
          </c:dPt>
          <c:dPt>
            <c:idx val="3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C35A-45BB-A8C0-37C9EE73F743}"/>
              </c:ext>
            </c:extLst>
          </c:dPt>
          <c:dPt>
            <c:idx val="3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C35A-45BB-A8C0-37C9EE73F743}"/>
              </c:ext>
            </c:extLst>
          </c:dPt>
          <c:dPt>
            <c:idx val="3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C35A-45BB-A8C0-37C9EE73F743}"/>
              </c:ext>
            </c:extLst>
          </c:dPt>
          <c:dPt>
            <c:idx val="3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C35A-45BB-A8C0-37C9EE73F743}"/>
              </c:ext>
            </c:extLst>
          </c:dPt>
          <c:dPt>
            <c:idx val="3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C35A-45BB-A8C0-37C9EE73F743}"/>
              </c:ext>
            </c:extLst>
          </c:dPt>
          <c:dPt>
            <c:idx val="3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C35A-45BB-A8C0-37C9EE73F743}"/>
              </c:ext>
            </c:extLst>
          </c:dPt>
          <c:dPt>
            <c:idx val="3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C35A-45BB-A8C0-37C9EE73F743}"/>
              </c:ext>
            </c:extLst>
          </c:dPt>
          <c:dPt>
            <c:idx val="3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C35A-45BB-A8C0-37C9EE73F743}"/>
              </c:ext>
            </c:extLst>
          </c:dPt>
          <c:cat>
            <c:strRef>
              <c:f>'División x concept'!$A$89:$A$123</c:f>
              <c:strCache>
                <c:ptCount val="35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 de agua y de gas natural por ductos al consumidor final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  <c:pt idx="21">
                  <c:v> Información en medios masivos</c:v>
                </c:pt>
                <c:pt idx="22">
                  <c:v> Industria del papel; Impresión e industrias conexas</c:v>
                </c:pt>
                <c:pt idx="23">
                  <c:v> Fabricación de productos a base de minerales no metálicos</c:v>
                </c:pt>
                <c:pt idx="24">
                  <c:v> Industria de las bebidas y del tabaco</c:v>
                </c:pt>
                <c:pt idx="25">
                  <c:v> Fabricación de insumos textiles y acabado de textiles; Fabricación de productos textiles, excepto prendas de vestir</c:v>
                </c:pt>
                <c:pt idx="26">
                  <c:v>Servicios de esparcimiento culturales y deportivos, y otros servicios recreativos</c:v>
                </c:pt>
                <c:pt idx="27">
                  <c:v> Otras industrias manufactureras</c:v>
                </c:pt>
                <c:pt idx="28">
                  <c:v>Minería no petrolera</c:v>
                </c:pt>
                <c:pt idx="29">
                  <c:v>Fabricación de muebles, colchones y persianas</c:v>
                </c:pt>
                <c:pt idx="30">
                  <c:v> Industria de la madera</c:v>
                </c:pt>
                <c:pt idx="31">
                  <c:v>Aprovechamiento forestal, Servicios relacionados con las actividades agropecuarias y forestales</c:v>
                </c:pt>
                <c:pt idx="32">
                  <c:v>Corporativos</c:v>
                </c:pt>
                <c:pt idx="33">
                  <c:v>Pesca, caza y captura</c:v>
                </c:pt>
                <c:pt idx="34">
                  <c:v> Minería petrolera</c:v>
                </c:pt>
              </c:strCache>
            </c:strRef>
          </c:cat>
          <c:val>
            <c:numRef>
              <c:f>'División x concept'!$G$89:$G$123</c:f>
              <c:numCache>
                <c:formatCode>"$"#,##0</c:formatCode>
                <c:ptCount val="35"/>
                <c:pt idx="0">
                  <c:v>26595.492972246091</c:v>
                </c:pt>
                <c:pt idx="1">
                  <c:v>21317.333558358525</c:v>
                </c:pt>
                <c:pt idx="2">
                  <c:v>16198.571060104658</c:v>
                </c:pt>
                <c:pt idx="3">
                  <c:v>15618.744997201185</c:v>
                </c:pt>
                <c:pt idx="4">
                  <c:v>7170.2650889849547</c:v>
                </c:pt>
                <c:pt idx="5">
                  <c:v>12811.928366303153</c:v>
                </c:pt>
                <c:pt idx="6">
                  <c:v>12171.322958900488</c:v>
                </c:pt>
                <c:pt idx="7">
                  <c:v>10897.325279440714</c:v>
                </c:pt>
                <c:pt idx="8">
                  <c:v>1030.046716136422</c:v>
                </c:pt>
                <c:pt idx="9">
                  <c:v>5157.8980415294709</c:v>
                </c:pt>
                <c:pt idx="10">
                  <c:v>5176.1052843535017</c:v>
                </c:pt>
                <c:pt idx="11">
                  <c:v>4630.8091271481189</c:v>
                </c:pt>
                <c:pt idx="12">
                  <c:v>4771.6687886226864</c:v>
                </c:pt>
                <c:pt idx="13">
                  <c:v>4116.9895564721173</c:v>
                </c:pt>
                <c:pt idx="14">
                  <c:v>3444.5589343922288</c:v>
                </c:pt>
                <c:pt idx="15">
                  <c:v>4223.0458879298512</c:v>
                </c:pt>
                <c:pt idx="16">
                  <c:v>3535.4962365770562</c:v>
                </c:pt>
                <c:pt idx="17">
                  <c:v>2110.2765888257572</c:v>
                </c:pt>
                <c:pt idx="18">
                  <c:v>2724.7890843508103</c:v>
                </c:pt>
                <c:pt idx="19">
                  <c:v>2220.241083020208</c:v>
                </c:pt>
                <c:pt idx="20">
                  <c:v>1971.2719146632342</c:v>
                </c:pt>
                <c:pt idx="21">
                  <c:v>1432.996133245545</c:v>
                </c:pt>
                <c:pt idx="22">
                  <c:v>1229.0887010208842</c:v>
                </c:pt>
                <c:pt idx="23">
                  <c:v>974.73575278671592</c:v>
                </c:pt>
                <c:pt idx="24">
                  <c:v>616.97687587101541</c:v>
                </c:pt>
                <c:pt idx="25">
                  <c:v>458.10070486569759</c:v>
                </c:pt>
                <c:pt idx="26">
                  <c:v>454.80954377330772</c:v>
                </c:pt>
                <c:pt idx="27">
                  <c:v>668.26822653004012</c:v>
                </c:pt>
                <c:pt idx="28">
                  <c:v>341.28580638353685</c:v>
                </c:pt>
                <c:pt idx="29">
                  <c:v>344.12958118386433</c:v>
                </c:pt>
                <c:pt idx="30">
                  <c:v>144.94368833720034</c:v>
                </c:pt>
                <c:pt idx="31">
                  <c:v>77.878466065555045</c:v>
                </c:pt>
                <c:pt idx="32">
                  <c:v>7.8335500723159743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C35A-45BB-A8C0-37C9EE73F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36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'División x concept'!$C$88</c:f>
              <c:strCache>
                <c:ptCount val="1"/>
                <c:pt idx="0">
                  <c:v>2019R</c:v>
                </c:pt>
              </c:strCache>
            </c:strRef>
          </c:tx>
          <c:spPr>
            <a:solidFill>
              <a:srgbClr val="D9D9D9"/>
            </a:solidFill>
          </c:spPr>
          <c:dPt>
            <c:idx val="0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B6-4AC1-B2CE-658E21BA1403}"/>
              </c:ext>
            </c:extLst>
          </c:dPt>
          <c:dPt>
            <c:idx val="1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B6-4AC1-B2CE-658E21BA1403}"/>
              </c:ext>
            </c:extLst>
          </c:dPt>
          <c:dPt>
            <c:idx val="2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B6-4AC1-B2CE-658E21BA1403}"/>
              </c:ext>
            </c:extLst>
          </c:dPt>
          <c:dPt>
            <c:idx val="3"/>
            <c:bubble3D val="0"/>
            <c:spPr>
              <a:solidFill>
                <a:srgbClr val="FFD9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B6-4AC1-B2CE-658E21BA1403}"/>
              </c:ext>
            </c:extLst>
          </c:dPt>
          <c:dPt>
            <c:idx val="4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B6-4AC1-B2CE-658E21BA1403}"/>
              </c:ext>
            </c:extLst>
          </c:dPt>
          <c:dPt>
            <c:idx val="5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B6-4AC1-B2CE-658E21BA1403}"/>
              </c:ext>
            </c:extLst>
          </c:dPt>
          <c:dPt>
            <c:idx val="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B6-4AC1-B2CE-658E21BA1403}"/>
              </c:ext>
            </c:extLst>
          </c:dPt>
          <c:dPt>
            <c:idx val="7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B6-4AC1-B2CE-658E21BA1403}"/>
              </c:ext>
            </c:extLst>
          </c:dPt>
          <c:dPt>
            <c:idx val="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B6-4AC1-B2CE-658E21BA1403}"/>
              </c:ext>
            </c:extLst>
          </c:dPt>
          <c:dPt>
            <c:idx val="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B6-4AC1-B2CE-658E21BA1403}"/>
              </c:ext>
            </c:extLst>
          </c:dPt>
          <c:dPt>
            <c:idx val="1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8B6-4AC1-B2CE-658E21BA1403}"/>
              </c:ext>
            </c:extLst>
          </c:dPt>
          <c:dPt>
            <c:idx val="1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8B6-4AC1-B2CE-658E21BA1403}"/>
              </c:ext>
            </c:extLst>
          </c:dPt>
          <c:dPt>
            <c:idx val="1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8B6-4AC1-B2CE-658E21BA1403}"/>
              </c:ext>
            </c:extLst>
          </c:dPt>
          <c:dPt>
            <c:idx val="1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8B6-4AC1-B2CE-658E21BA1403}"/>
              </c:ext>
            </c:extLst>
          </c:dPt>
          <c:dPt>
            <c:idx val="1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8B6-4AC1-B2CE-658E21BA1403}"/>
              </c:ext>
            </c:extLst>
          </c:dPt>
          <c:dPt>
            <c:idx val="1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8B6-4AC1-B2CE-658E21BA1403}"/>
              </c:ext>
            </c:extLst>
          </c:dPt>
          <c:dPt>
            <c:idx val="1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8B6-4AC1-B2CE-658E21BA1403}"/>
              </c:ext>
            </c:extLst>
          </c:dPt>
          <c:dPt>
            <c:idx val="1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8B6-4AC1-B2CE-658E21BA1403}"/>
              </c:ext>
            </c:extLst>
          </c:dPt>
          <c:dPt>
            <c:idx val="1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8B6-4AC1-B2CE-658E21BA1403}"/>
              </c:ext>
            </c:extLst>
          </c:dPt>
          <c:dPt>
            <c:idx val="1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8B6-4AC1-B2CE-658E21BA1403}"/>
              </c:ext>
            </c:extLst>
          </c:dPt>
          <c:dPt>
            <c:idx val="2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8B6-4AC1-B2CE-658E21BA1403}"/>
              </c:ext>
            </c:extLst>
          </c:dPt>
          <c:dPt>
            <c:idx val="2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8B6-4AC1-B2CE-658E21BA1403}"/>
              </c:ext>
            </c:extLst>
          </c:dPt>
          <c:dPt>
            <c:idx val="2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8B6-4AC1-B2CE-658E21BA1403}"/>
              </c:ext>
            </c:extLst>
          </c:dPt>
          <c:dPt>
            <c:idx val="2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8B6-4AC1-B2CE-658E21BA1403}"/>
              </c:ext>
            </c:extLst>
          </c:dPt>
          <c:dPt>
            <c:idx val="2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8B6-4AC1-B2CE-658E21BA1403}"/>
              </c:ext>
            </c:extLst>
          </c:dPt>
          <c:dPt>
            <c:idx val="2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8B6-4AC1-B2CE-658E21BA1403}"/>
              </c:ext>
            </c:extLst>
          </c:dPt>
          <c:dPt>
            <c:idx val="2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8B6-4AC1-B2CE-658E21BA1403}"/>
              </c:ext>
            </c:extLst>
          </c:dPt>
          <c:dPt>
            <c:idx val="2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8B6-4AC1-B2CE-658E21BA1403}"/>
              </c:ext>
            </c:extLst>
          </c:dPt>
          <c:dPt>
            <c:idx val="2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8B6-4AC1-B2CE-658E21BA1403}"/>
              </c:ext>
            </c:extLst>
          </c:dPt>
          <c:dPt>
            <c:idx val="2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98B6-4AC1-B2CE-658E21BA1403}"/>
              </c:ext>
            </c:extLst>
          </c:dPt>
          <c:dPt>
            <c:idx val="3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98B6-4AC1-B2CE-658E21BA1403}"/>
              </c:ext>
            </c:extLst>
          </c:dPt>
          <c:dPt>
            <c:idx val="3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98B6-4AC1-B2CE-658E21BA1403}"/>
              </c:ext>
            </c:extLst>
          </c:dPt>
          <c:dPt>
            <c:idx val="3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98B6-4AC1-B2CE-658E21BA1403}"/>
              </c:ext>
            </c:extLst>
          </c:dPt>
          <c:dPt>
            <c:idx val="3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98B6-4AC1-B2CE-658E21BA1403}"/>
              </c:ext>
            </c:extLst>
          </c:dPt>
          <c:dPt>
            <c:idx val="3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98B6-4AC1-B2CE-658E21BA1403}"/>
              </c:ext>
            </c:extLst>
          </c:dPt>
          <c:dPt>
            <c:idx val="3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98B6-4AC1-B2CE-658E21BA1403}"/>
              </c:ext>
            </c:extLst>
          </c:dPt>
          <c:dPt>
            <c:idx val="3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98B6-4AC1-B2CE-658E21BA1403}"/>
              </c:ext>
            </c:extLst>
          </c:dPt>
          <c:dPt>
            <c:idx val="3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98B6-4AC1-B2CE-658E21BA1403}"/>
              </c:ext>
            </c:extLst>
          </c:dPt>
          <c:cat>
            <c:strRef>
              <c:f>'División x concept'!$A$89:$A$123</c:f>
              <c:strCache>
                <c:ptCount val="35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 de agua y de gas natural por ductos al consumidor final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  <c:pt idx="21">
                  <c:v> Información en medios masivos</c:v>
                </c:pt>
                <c:pt idx="22">
                  <c:v> Industria del papel; Impresión e industrias conexas</c:v>
                </c:pt>
                <c:pt idx="23">
                  <c:v> Fabricación de productos a base de minerales no metálicos</c:v>
                </c:pt>
                <c:pt idx="24">
                  <c:v> Industria de las bebidas y del tabaco</c:v>
                </c:pt>
                <c:pt idx="25">
                  <c:v> Fabricación de insumos textiles y acabado de textiles; Fabricación de productos textiles, excepto prendas de vestir</c:v>
                </c:pt>
                <c:pt idx="26">
                  <c:v>Servicios de esparcimiento culturales y deportivos, y otros servicios recreativos</c:v>
                </c:pt>
                <c:pt idx="27">
                  <c:v> Otras industrias manufactureras</c:v>
                </c:pt>
                <c:pt idx="28">
                  <c:v>Minería no petrolera</c:v>
                </c:pt>
                <c:pt idx="29">
                  <c:v>Fabricación de muebles, colchones y persianas</c:v>
                </c:pt>
                <c:pt idx="30">
                  <c:v> Industria de la madera</c:v>
                </c:pt>
                <c:pt idx="31">
                  <c:v>Aprovechamiento forestal, Servicios relacionados con las actividades agropecuarias y forestales</c:v>
                </c:pt>
                <c:pt idx="32">
                  <c:v>Corporativos</c:v>
                </c:pt>
                <c:pt idx="33">
                  <c:v>Pesca, caza y captura</c:v>
                </c:pt>
                <c:pt idx="34">
                  <c:v> Minería petrolera</c:v>
                </c:pt>
              </c:strCache>
            </c:strRef>
          </c:cat>
          <c:val>
            <c:numRef>
              <c:f>'División x concept'!$C$89:$C$123</c:f>
              <c:numCache>
                <c:formatCode>"$"#,##0</c:formatCode>
                <c:ptCount val="35"/>
                <c:pt idx="0">
                  <c:v>21476.993666097162</c:v>
                </c:pt>
                <c:pt idx="1">
                  <c:v>19869.286183475167</c:v>
                </c:pt>
                <c:pt idx="2">
                  <c:v>15287.820494433276</c:v>
                </c:pt>
                <c:pt idx="3">
                  <c:v>14581.033539598769</c:v>
                </c:pt>
                <c:pt idx="4">
                  <c:v>12591.012069948603</c:v>
                </c:pt>
                <c:pt idx="5">
                  <c:v>11653.713884867731</c:v>
                </c:pt>
                <c:pt idx="6">
                  <c:v>10846.381933137687</c:v>
                </c:pt>
                <c:pt idx="7">
                  <c:v>9058.6006824033484</c:v>
                </c:pt>
                <c:pt idx="8">
                  <c:v>5723.6103055765197</c:v>
                </c:pt>
                <c:pt idx="9">
                  <c:v>5168.7295077815743</c:v>
                </c:pt>
                <c:pt idx="10">
                  <c:v>4583.5101866660989</c:v>
                </c:pt>
                <c:pt idx="11">
                  <c:v>4485.4985782795738</c:v>
                </c:pt>
                <c:pt idx="12">
                  <c:v>4360.3111135976915</c:v>
                </c:pt>
                <c:pt idx="13">
                  <c:v>3813.6959252779116</c:v>
                </c:pt>
                <c:pt idx="14">
                  <c:v>3643.3033145254331</c:v>
                </c:pt>
                <c:pt idx="15">
                  <c:v>3642.6901460653312</c:v>
                </c:pt>
                <c:pt idx="16">
                  <c:v>3566.5388974172251</c:v>
                </c:pt>
                <c:pt idx="17">
                  <c:v>3330.6423055749033</c:v>
                </c:pt>
                <c:pt idx="18">
                  <c:v>3266.4927199120766</c:v>
                </c:pt>
                <c:pt idx="19">
                  <c:v>2078.8730316737497</c:v>
                </c:pt>
                <c:pt idx="20">
                  <c:v>1762.7738408618193</c:v>
                </c:pt>
                <c:pt idx="21">
                  <c:v>1177.0687522397486</c:v>
                </c:pt>
                <c:pt idx="22">
                  <c:v>1109.6550719539262</c:v>
                </c:pt>
                <c:pt idx="23">
                  <c:v>834.38254412015044</c:v>
                </c:pt>
                <c:pt idx="24">
                  <c:v>629.36317614628138</c:v>
                </c:pt>
                <c:pt idx="25">
                  <c:v>512.62724413751926</c:v>
                </c:pt>
                <c:pt idx="26">
                  <c:v>495.33326334942228</c:v>
                </c:pt>
                <c:pt idx="27">
                  <c:v>470.1622870914365</c:v>
                </c:pt>
                <c:pt idx="28">
                  <c:v>447.36277684026703</c:v>
                </c:pt>
                <c:pt idx="29">
                  <c:v>231.78228079153931</c:v>
                </c:pt>
                <c:pt idx="30">
                  <c:v>113.30646272869821</c:v>
                </c:pt>
                <c:pt idx="31">
                  <c:v>78.255748011703773</c:v>
                </c:pt>
                <c:pt idx="32">
                  <c:v>6.3402933881115588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98B6-4AC1-B2CE-658E21BA1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123343527013254E-2"/>
          <c:y val="0.20225902168517029"/>
          <c:w val="0.85364790338707663"/>
          <c:h val="0.66482790692171778"/>
        </c:manualLayout>
      </c:layout>
      <c:lineChart>
        <c:grouping val="standard"/>
        <c:varyColors val="0"/>
        <c:ser>
          <c:idx val="0"/>
          <c:order val="0"/>
          <c:tx>
            <c:strRef>
              <c:f>'León gto (PIB TOTAL)'!$D$1</c:f>
              <c:strCache>
                <c:ptCount val="1"/>
                <c:pt idx="0">
                  <c:v>Participación Leon/ gto</c:v>
                </c:pt>
              </c:strCache>
            </c:strRef>
          </c:tx>
          <c:spPr>
            <a:ln w="19050" cap="rnd">
              <a:solidFill>
                <a:schemeClr val="bg1">
                  <a:lumMod val="8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1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Playfair Display" pitchFamily="2" charset="77"/>
                    <a:ea typeface="Roboto Thin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'León gto (PIB TOTAL)'!$A$2:$A$7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'León gto (PIB TOTAL)'!$D$2:$D$7</c:f>
              <c:numCache>
                <c:formatCode>0.0%</c:formatCode>
                <c:ptCount val="6"/>
                <c:pt idx="0">
                  <c:v>0.16413244777089941</c:v>
                </c:pt>
                <c:pt idx="1">
                  <c:v>0.16438832710496923</c:v>
                </c:pt>
                <c:pt idx="2">
                  <c:v>0.16441978717394731</c:v>
                </c:pt>
                <c:pt idx="3">
                  <c:v>0.161857198255209</c:v>
                </c:pt>
                <c:pt idx="4">
                  <c:v>0.16129535378672596</c:v>
                </c:pt>
                <c:pt idx="5">
                  <c:v>0.16188532785657994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C8-4E94-8B11-142056F80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1668832"/>
        <c:axId val="1502043984"/>
      </c:lineChart>
      <c:catAx>
        <c:axId val="150166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502043984"/>
        <c:crosses val="autoZero"/>
        <c:auto val="1"/>
        <c:lblAlgn val="ctr"/>
        <c:lblOffset val="100"/>
        <c:noMultiLvlLbl val="0"/>
      </c:catAx>
      <c:valAx>
        <c:axId val="150204398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150166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in" panose="02000000000000000000" pitchFamily="2" charset="0"/>
          <a:ea typeface="Roboto Thin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 León (división x concep barras'!$G$88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D9D9D9"/>
            </a:solidFill>
          </c:spPr>
          <c:dPt>
            <c:idx val="0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F55-43CF-B874-1EAAC51C0860}"/>
              </c:ext>
            </c:extLst>
          </c:dPt>
          <c:dPt>
            <c:idx val="1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F55-43CF-B874-1EAAC51C0860}"/>
              </c:ext>
            </c:extLst>
          </c:dPt>
          <c:dPt>
            <c:idx val="2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F55-43CF-B874-1EAAC51C0860}"/>
              </c:ext>
            </c:extLst>
          </c:dPt>
          <c:dPt>
            <c:idx val="3"/>
            <c:bubble3D val="0"/>
            <c:spPr>
              <a:solidFill>
                <a:srgbClr val="FFD9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F55-43CF-B874-1EAAC51C0860}"/>
              </c:ext>
            </c:extLst>
          </c:dPt>
          <c:dPt>
            <c:idx val="4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F55-43CF-B874-1EAAC51C0860}"/>
              </c:ext>
            </c:extLst>
          </c:dPt>
          <c:dPt>
            <c:idx val="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F55-43CF-B874-1EAAC51C0860}"/>
              </c:ext>
            </c:extLst>
          </c:dPt>
          <c:dPt>
            <c:idx val="6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F55-43CF-B874-1EAAC51C0860}"/>
              </c:ext>
            </c:extLst>
          </c:dPt>
          <c:dPt>
            <c:idx val="7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F55-43CF-B874-1EAAC51C0860}"/>
              </c:ext>
            </c:extLst>
          </c:dPt>
          <c:dPt>
            <c:idx val="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F55-43CF-B874-1EAAC51C0860}"/>
              </c:ext>
            </c:extLst>
          </c:dPt>
          <c:dPt>
            <c:idx val="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F55-43CF-B874-1EAAC51C0860}"/>
              </c:ext>
            </c:extLst>
          </c:dPt>
          <c:dPt>
            <c:idx val="1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F55-43CF-B874-1EAAC51C0860}"/>
              </c:ext>
            </c:extLst>
          </c:dPt>
          <c:dPt>
            <c:idx val="1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F55-43CF-B874-1EAAC51C0860}"/>
              </c:ext>
            </c:extLst>
          </c:dPt>
          <c:dPt>
            <c:idx val="1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F55-43CF-B874-1EAAC51C0860}"/>
              </c:ext>
            </c:extLst>
          </c:dPt>
          <c:dPt>
            <c:idx val="1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F55-43CF-B874-1EAAC51C0860}"/>
              </c:ext>
            </c:extLst>
          </c:dPt>
          <c:dPt>
            <c:idx val="1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F55-43CF-B874-1EAAC51C0860}"/>
              </c:ext>
            </c:extLst>
          </c:dPt>
          <c:dPt>
            <c:idx val="1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F55-43CF-B874-1EAAC51C0860}"/>
              </c:ext>
            </c:extLst>
          </c:dPt>
          <c:dPt>
            <c:idx val="1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F55-43CF-B874-1EAAC51C0860}"/>
              </c:ext>
            </c:extLst>
          </c:dPt>
          <c:dPt>
            <c:idx val="1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F55-43CF-B874-1EAAC51C0860}"/>
              </c:ext>
            </c:extLst>
          </c:dPt>
          <c:dPt>
            <c:idx val="1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F55-43CF-B874-1EAAC51C0860}"/>
              </c:ext>
            </c:extLst>
          </c:dPt>
          <c:dPt>
            <c:idx val="1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F55-43CF-B874-1EAAC51C0860}"/>
              </c:ext>
            </c:extLst>
          </c:dPt>
          <c:dPt>
            <c:idx val="2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F55-43CF-B874-1EAAC51C0860}"/>
              </c:ext>
            </c:extLst>
          </c:dPt>
          <c:dPt>
            <c:idx val="2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EF55-43CF-B874-1EAAC51C0860}"/>
              </c:ext>
            </c:extLst>
          </c:dPt>
          <c:dPt>
            <c:idx val="2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EF55-43CF-B874-1EAAC51C0860}"/>
              </c:ext>
            </c:extLst>
          </c:dPt>
          <c:dPt>
            <c:idx val="2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EF55-43CF-B874-1EAAC51C0860}"/>
              </c:ext>
            </c:extLst>
          </c:dPt>
          <c:dPt>
            <c:idx val="2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EF55-43CF-B874-1EAAC51C0860}"/>
              </c:ext>
            </c:extLst>
          </c:dPt>
          <c:dPt>
            <c:idx val="2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EF55-43CF-B874-1EAAC51C0860}"/>
              </c:ext>
            </c:extLst>
          </c:dPt>
          <c:dPt>
            <c:idx val="2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EF55-43CF-B874-1EAAC51C0860}"/>
              </c:ext>
            </c:extLst>
          </c:dPt>
          <c:dPt>
            <c:idx val="2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EF55-43CF-B874-1EAAC51C0860}"/>
              </c:ext>
            </c:extLst>
          </c:dPt>
          <c:dPt>
            <c:idx val="2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EF55-43CF-B874-1EAAC51C0860}"/>
              </c:ext>
            </c:extLst>
          </c:dPt>
          <c:dPt>
            <c:idx val="2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EF55-43CF-B874-1EAAC51C0860}"/>
              </c:ext>
            </c:extLst>
          </c:dPt>
          <c:dPt>
            <c:idx val="3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EF55-43CF-B874-1EAAC51C0860}"/>
              </c:ext>
            </c:extLst>
          </c:dPt>
          <c:dPt>
            <c:idx val="3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EF55-43CF-B874-1EAAC51C0860}"/>
              </c:ext>
            </c:extLst>
          </c:dPt>
          <c:dPt>
            <c:idx val="3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EF55-43CF-B874-1EAAC51C0860}"/>
              </c:ext>
            </c:extLst>
          </c:dPt>
          <c:dPt>
            <c:idx val="3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EF55-43CF-B874-1EAAC51C0860}"/>
              </c:ext>
            </c:extLst>
          </c:dPt>
          <c:dPt>
            <c:idx val="3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EF55-43CF-B874-1EAAC51C0860}"/>
              </c:ext>
            </c:extLst>
          </c:dPt>
          <c:dPt>
            <c:idx val="3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EF55-43CF-B874-1EAAC51C0860}"/>
              </c:ext>
            </c:extLst>
          </c:dPt>
          <c:dPt>
            <c:idx val="3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EF55-43CF-B874-1EAAC51C0860}"/>
              </c:ext>
            </c:extLst>
          </c:dPt>
          <c:dPt>
            <c:idx val="3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EF55-43CF-B874-1EAAC51C0860}"/>
              </c:ext>
            </c:extLst>
          </c:dPt>
          <c:cat>
            <c:strRef>
              <c:f>' León (división x concep barras'!$A$89:$A$123</c:f>
              <c:strCache>
                <c:ptCount val="35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 de agua y de gas natural por ductos al consumidor final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  <c:pt idx="21">
                  <c:v> Información en medios masivos</c:v>
                </c:pt>
                <c:pt idx="22">
                  <c:v> Industria del papel; Impresión e industrias conexas</c:v>
                </c:pt>
                <c:pt idx="23">
                  <c:v> Fabricación de productos a base de minerales no metálicos</c:v>
                </c:pt>
                <c:pt idx="24">
                  <c:v> Industria de las bebidas y del tabaco</c:v>
                </c:pt>
                <c:pt idx="25">
                  <c:v> Fabricación de insumos textiles y acabado de textiles; Fabricación de productos textiles, excepto prendas de vestir</c:v>
                </c:pt>
                <c:pt idx="26">
                  <c:v>Servicios de esparcimiento culturales y deportivos, y otros servicios recreativos</c:v>
                </c:pt>
                <c:pt idx="27">
                  <c:v> Otras industrias manufactureras</c:v>
                </c:pt>
                <c:pt idx="28">
                  <c:v>Minería no petrolera</c:v>
                </c:pt>
                <c:pt idx="29">
                  <c:v>Fabricación de muebles, colchones y persianas</c:v>
                </c:pt>
                <c:pt idx="30">
                  <c:v> Industria de la madera</c:v>
                </c:pt>
                <c:pt idx="31">
                  <c:v>Aprovechamiento forestal, Servicios relacionados con las actividades agropecuarias y forestales</c:v>
                </c:pt>
                <c:pt idx="32">
                  <c:v>Corporativos</c:v>
                </c:pt>
                <c:pt idx="33">
                  <c:v>Pesca, caza y captura</c:v>
                </c:pt>
                <c:pt idx="34">
                  <c:v> Minería petrolera</c:v>
                </c:pt>
              </c:strCache>
            </c:strRef>
          </c:cat>
          <c:val>
            <c:numRef>
              <c:f>' León (división x concep barras'!$G$89:$G$123</c:f>
              <c:numCache>
                <c:formatCode>"$"#,##0</c:formatCode>
                <c:ptCount val="35"/>
                <c:pt idx="0">
                  <c:v>26595.492972246091</c:v>
                </c:pt>
                <c:pt idx="1">
                  <c:v>21317.333558358525</c:v>
                </c:pt>
                <c:pt idx="2">
                  <c:v>16198.571060104658</c:v>
                </c:pt>
                <c:pt idx="3">
                  <c:v>15618.744997201185</c:v>
                </c:pt>
                <c:pt idx="4">
                  <c:v>7170.2650889849547</c:v>
                </c:pt>
                <c:pt idx="5">
                  <c:v>12811.928366303153</c:v>
                </c:pt>
                <c:pt idx="6">
                  <c:v>12171.322958900488</c:v>
                </c:pt>
                <c:pt idx="7">
                  <c:v>10897.325279440714</c:v>
                </c:pt>
                <c:pt idx="8">
                  <c:v>1030.046716136422</c:v>
                </c:pt>
                <c:pt idx="9">
                  <c:v>5157.8980415294709</c:v>
                </c:pt>
                <c:pt idx="10">
                  <c:v>5176.1052843535017</c:v>
                </c:pt>
                <c:pt idx="11">
                  <c:v>4630.8091271481189</c:v>
                </c:pt>
                <c:pt idx="12">
                  <c:v>4771.6687886226864</c:v>
                </c:pt>
                <c:pt idx="13">
                  <c:v>4116.9895564721173</c:v>
                </c:pt>
                <c:pt idx="14">
                  <c:v>3444.5589343922288</c:v>
                </c:pt>
                <c:pt idx="15">
                  <c:v>4223.0458879298512</c:v>
                </c:pt>
                <c:pt idx="16">
                  <c:v>3535.4962365770562</c:v>
                </c:pt>
                <c:pt idx="17">
                  <c:v>2110.2765888257572</c:v>
                </c:pt>
                <c:pt idx="18">
                  <c:v>2724.7890843508103</c:v>
                </c:pt>
                <c:pt idx="19">
                  <c:v>2220.241083020208</c:v>
                </c:pt>
                <c:pt idx="20">
                  <c:v>1971.2719146632342</c:v>
                </c:pt>
                <c:pt idx="21">
                  <c:v>1432.996133245545</c:v>
                </c:pt>
                <c:pt idx="22">
                  <c:v>1229.0887010208842</c:v>
                </c:pt>
                <c:pt idx="23">
                  <c:v>974.73575278671592</c:v>
                </c:pt>
                <c:pt idx="24">
                  <c:v>616.97687587101541</c:v>
                </c:pt>
                <c:pt idx="25">
                  <c:v>458.10070486569759</c:v>
                </c:pt>
                <c:pt idx="26">
                  <c:v>454.80954377330772</c:v>
                </c:pt>
                <c:pt idx="27">
                  <c:v>668.26822653004012</c:v>
                </c:pt>
                <c:pt idx="28">
                  <c:v>341.28580638353685</c:v>
                </c:pt>
                <c:pt idx="29">
                  <c:v>344.12958118386433</c:v>
                </c:pt>
                <c:pt idx="30">
                  <c:v>144.94368833720034</c:v>
                </c:pt>
                <c:pt idx="31">
                  <c:v>77.878466065555045</c:v>
                </c:pt>
                <c:pt idx="32">
                  <c:v>7.8335500723159743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EF55-43CF-B874-1EAAC51C0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36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 León (división x concep barras'!$C$88</c:f>
              <c:strCache>
                <c:ptCount val="1"/>
                <c:pt idx="0">
                  <c:v>2019R</c:v>
                </c:pt>
              </c:strCache>
            </c:strRef>
          </c:tx>
          <c:spPr>
            <a:solidFill>
              <a:srgbClr val="D9D9D9"/>
            </a:solidFill>
          </c:spPr>
          <c:dPt>
            <c:idx val="0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0-4E45-B482-47AA1F370A0C}"/>
              </c:ext>
            </c:extLst>
          </c:dPt>
          <c:dPt>
            <c:idx val="1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9D0-4E45-B482-47AA1F370A0C}"/>
              </c:ext>
            </c:extLst>
          </c:dPt>
          <c:dPt>
            <c:idx val="2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9D0-4E45-B482-47AA1F370A0C}"/>
              </c:ext>
            </c:extLst>
          </c:dPt>
          <c:dPt>
            <c:idx val="3"/>
            <c:bubble3D val="0"/>
            <c:spPr>
              <a:solidFill>
                <a:srgbClr val="FFD9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9D0-4E45-B482-47AA1F370A0C}"/>
              </c:ext>
            </c:extLst>
          </c:dPt>
          <c:dPt>
            <c:idx val="4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9D0-4E45-B482-47AA1F370A0C}"/>
              </c:ext>
            </c:extLst>
          </c:dPt>
          <c:dPt>
            <c:idx val="5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9D0-4E45-B482-47AA1F370A0C}"/>
              </c:ext>
            </c:extLst>
          </c:dPt>
          <c:dPt>
            <c:idx val="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9D0-4E45-B482-47AA1F370A0C}"/>
              </c:ext>
            </c:extLst>
          </c:dPt>
          <c:dPt>
            <c:idx val="7"/>
            <c:bubble3D val="0"/>
            <c:spPr>
              <a:solidFill>
                <a:srgbClr val="FFE6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9D0-4E45-B482-47AA1F370A0C}"/>
              </c:ext>
            </c:extLst>
          </c:dPt>
          <c:dPt>
            <c:idx val="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9D0-4E45-B482-47AA1F370A0C}"/>
              </c:ext>
            </c:extLst>
          </c:dPt>
          <c:dPt>
            <c:idx val="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9D0-4E45-B482-47AA1F370A0C}"/>
              </c:ext>
            </c:extLst>
          </c:dPt>
          <c:dPt>
            <c:idx val="1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9D0-4E45-B482-47AA1F370A0C}"/>
              </c:ext>
            </c:extLst>
          </c:dPt>
          <c:dPt>
            <c:idx val="1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9D0-4E45-B482-47AA1F370A0C}"/>
              </c:ext>
            </c:extLst>
          </c:dPt>
          <c:dPt>
            <c:idx val="1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0-4E45-B482-47AA1F370A0C}"/>
              </c:ext>
            </c:extLst>
          </c:dPt>
          <c:dPt>
            <c:idx val="1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9D0-4E45-B482-47AA1F370A0C}"/>
              </c:ext>
            </c:extLst>
          </c:dPt>
          <c:dPt>
            <c:idx val="1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9D0-4E45-B482-47AA1F370A0C}"/>
              </c:ext>
            </c:extLst>
          </c:dPt>
          <c:dPt>
            <c:idx val="1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9D0-4E45-B482-47AA1F370A0C}"/>
              </c:ext>
            </c:extLst>
          </c:dPt>
          <c:dPt>
            <c:idx val="1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9D0-4E45-B482-47AA1F370A0C}"/>
              </c:ext>
            </c:extLst>
          </c:dPt>
          <c:dPt>
            <c:idx val="1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9D0-4E45-B482-47AA1F370A0C}"/>
              </c:ext>
            </c:extLst>
          </c:dPt>
          <c:dPt>
            <c:idx val="1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9D0-4E45-B482-47AA1F370A0C}"/>
              </c:ext>
            </c:extLst>
          </c:dPt>
          <c:dPt>
            <c:idx val="1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9D0-4E45-B482-47AA1F370A0C}"/>
              </c:ext>
            </c:extLst>
          </c:dPt>
          <c:dPt>
            <c:idx val="2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59D0-4E45-B482-47AA1F370A0C}"/>
              </c:ext>
            </c:extLst>
          </c:dPt>
          <c:dPt>
            <c:idx val="2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59D0-4E45-B482-47AA1F370A0C}"/>
              </c:ext>
            </c:extLst>
          </c:dPt>
          <c:dPt>
            <c:idx val="2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59D0-4E45-B482-47AA1F370A0C}"/>
              </c:ext>
            </c:extLst>
          </c:dPt>
          <c:dPt>
            <c:idx val="2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59D0-4E45-B482-47AA1F370A0C}"/>
              </c:ext>
            </c:extLst>
          </c:dPt>
          <c:dPt>
            <c:idx val="2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59D0-4E45-B482-47AA1F370A0C}"/>
              </c:ext>
            </c:extLst>
          </c:dPt>
          <c:dPt>
            <c:idx val="2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59D0-4E45-B482-47AA1F370A0C}"/>
              </c:ext>
            </c:extLst>
          </c:dPt>
          <c:dPt>
            <c:idx val="2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59D0-4E45-B482-47AA1F370A0C}"/>
              </c:ext>
            </c:extLst>
          </c:dPt>
          <c:dPt>
            <c:idx val="2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59D0-4E45-B482-47AA1F370A0C}"/>
              </c:ext>
            </c:extLst>
          </c:dPt>
          <c:dPt>
            <c:idx val="28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59D0-4E45-B482-47AA1F370A0C}"/>
              </c:ext>
            </c:extLst>
          </c:dPt>
          <c:dPt>
            <c:idx val="29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59D0-4E45-B482-47AA1F370A0C}"/>
              </c:ext>
            </c:extLst>
          </c:dPt>
          <c:dPt>
            <c:idx val="30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59D0-4E45-B482-47AA1F370A0C}"/>
              </c:ext>
            </c:extLst>
          </c:dPt>
          <c:dPt>
            <c:idx val="31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59D0-4E45-B482-47AA1F370A0C}"/>
              </c:ext>
            </c:extLst>
          </c:dPt>
          <c:dPt>
            <c:idx val="32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59D0-4E45-B482-47AA1F370A0C}"/>
              </c:ext>
            </c:extLst>
          </c:dPt>
          <c:dPt>
            <c:idx val="33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59D0-4E45-B482-47AA1F370A0C}"/>
              </c:ext>
            </c:extLst>
          </c:dPt>
          <c:dPt>
            <c:idx val="34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59D0-4E45-B482-47AA1F370A0C}"/>
              </c:ext>
            </c:extLst>
          </c:dPt>
          <c:dPt>
            <c:idx val="35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7-59D0-4E45-B482-47AA1F370A0C}"/>
              </c:ext>
            </c:extLst>
          </c:dPt>
          <c:dPt>
            <c:idx val="36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59D0-4E45-B482-47AA1F370A0C}"/>
              </c:ext>
            </c:extLst>
          </c:dPt>
          <c:dPt>
            <c:idx val="37"/>
            <c:bubble3D val="0"/>
            <c:spPr>
              <a:solidFill>
                <a:srgbClr val="D9D9D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59D0-4E45-B482-47AA1F370A0C}"/>
              </c:ext>
            </c:extLst>
          </c:dPt>
          <c:cat>
            <c:strRef>
              <c:f>' León (división x concep barras'!$A$89:$A$123</c:f>
              <c:strCache>
                <c:ptCount val="35"/>
                <c:pt idx="0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1">
                  <c:v>Comercio al por mayor</c:v>
                </c:pt>
                <c:pt idx="2">
                  <c:v>Comercio al por menor</c:v>
                </c:pt>
                <c:pt idx="3">
                  <c:v>Servicios inmobiliarios y de alquiler de bienes muebles e intangibles</c:v>
                </c:pt>
                <c:pt idx="4">
                  <c:v>Construcción</c:v>
                </c:pt>
                <c:pt idx="5">
                  <c:v>Transportes, correos y almacenamiento</c:v>
                </c:pt>
                <c:pt idx="6">
                  <c:v> Industria alimentaria</c:v>
                </c:pt>
                <c:pt idx="7">
                  <c:v> Fabricación de productos derivados del petróleo y del carbón; Industria química; Industria del plástico y del hule</c:v>
                </c:pt>
                <c:pt idx="8">
                  <c:v>Servicios de apoyo a los negocios y manejo de residuos, y servicios de remediación</c:v>
                </c:pt>
                <c:pt idx="9">
                  <c:v>Servicios educativos</c:v>
                </c:pt>
                <c:pt idx="10">
                  <c:v>Servicios financieros y de seguros</c:v>
                </c:pt>
                <c:pt idx="11">
                  <c:v>Agricultura</c:v>
                </c:pt>
                <c:pt idx="12">
                  <c:v>Actividades legislativas, gubernamentales, de impartición de justicia y de organismos internacionales y extraterritoriales</c:v>
                </c:pt>
                <c:pt idx="13">
                  <c:v>Servicios de salud y de asistencia social</c:v>
                </c:pt>
                <c:pt idx="14">
                  <c:v>Fabricación de prendas de vestir; Curtido y acabado de cuero y piel, y fabricación de productos de cuero, piel y materiales sucedáneos</c:v>
                </c:pt>
                <c:pt idx="15">
                  <c:v>Industrias metálicas básicas; Fabricación de productos metálicos</c:v>
                </c:pt>
                <c:pt idx="16">
                  <c:v> Otros servicios excepto actividades gubernamentales</c:v>
                </c:pt>
                <c:pt idx="17">
                  <c:v>Generación, transmisión, distribución y comercialización de energía eléctrica, suministro de agua y de gas natural por ductos al consumidor final</c:v>
                </c:pt>
                <c:pt idx="18">
                  <c:v>Servicios de alojamiento temporal y de preparación de alimentos y bebidas</c:v>
                </c:pt>
                <c:pt idx="19">
                  <c:v>Cría y explotación de animales</c:v>
                </c:pt>
                <c:pt idx="20">
                  <c:v>Servicios profesionales, científicos y técnicos</c:v>
                </c:pt>
                <c:pt idx="21">
                  <c:v> Información en medios masivos</c:v>
                </c:pt>
                <c:pt idx="22">
                  <c:v> Industria del papel; Impresión e industrias conexas</c:v>
                </c:pt>
                <c:pt idx="23">
                  <c:v> Fabricación de productos a base de minerales no metálicos</c:v>
                </c:pt>
                <c:pt idx="24">
                  <c:v> Industria de las bebidas y del tabaco</c:v>
                </c:pt>
                <c:pt idx="25">
                  <c:v> Fabricación de insumos textiles y acabado de textiles; Fabricación de productos textiles, excepto prendas de vestir</c:v>
                </c:pt>
                <c:pt idx="26">
                  <c:v>Servicios de esparcimiento culturales y deportivos, y otros servicios recreativos</c:v>
                </c:pt>
                <c:pt idx="27">
                  <c:v> Otras industrias manufactureras</c:v>
                </c:pt>
                <c:pt idx="28">
                  <c:v>Minería no petrolera</c:v>
                </c:pt>
                <c:pt idx="29">
                  <c:v>Fabricación de muebles, colchones y persianas</c:v>
                </c:pt>
                <c:pt idx="30">
                  <c:v> Industria de la madera</c:v>
                </c:pt>
                <c:pt idx="31">
                  <c:v>Aprovechamiento forestal, Servicios relacionados con las actividades agropecuarias y forestales</c:v>
                </c:pt>
                <c:pt idx="32">
                  <c:v>Corporativos</c:v>
                </c:pt>
                <c:pt idx="33">
                  <c:v>Pesca, caza y captura</c:v>
                </c:pt>
                <c:pt idx="34">
                  <c:v> Minería petrolera</c:v>
                </c:pt>
              </c:strCache>
            </c:strRef>
          </c:cat>
          <c:val>
            <c:numRef>
              <c:f>' León (división x concep barras'!$C$89:$C$123</c:f>
              <c:numCache>
                <c:formatCode>"$"#,##0</c:formatCode>
                <c:ptCount val="35"/>
                <c:pt idx="0">
                  <c:v>21476.993666097162</c:v>
                </c:pt>
                <c:pt idx="1">
                  <c:v>19869.286183475167</c:v>
                </c:pt>
                <c:pt idx="2">
                  <c:v>15287.820494433276</c:v>
                </c:pt>
                <c:pt idx="3">
                  <c:v>14581.033539598769</c:v>
                </c:pt>
                <c:pt idx="4">
                  <c:v>12591.012069948603</c:v>
                </c:pt>
                <c:pt idx="5">
                  <c:v>11653.713884867731</c:v>
                </c:pt>
                <c:pt idx="6">
                  <c:v>10846.381933137687</c:v>
                </c:pt>
                <c:pt idx="7">
                  <c:v>9058.6006824033484</c:v>
                </c:pt>
                <c:pt idx="8">
                  <c:v>5723.6103055765197</c:v>
                </c:pt>
                <c:pt idx="9">
                  <c:v>5168.7295077815743</c:v>
                </c:pt>
                <c:pt idx="10">
                  <c:v>4583.5101866660989</c:v>
                </c:pt>
                <c:pt idx="11">
                  <c:v>4485.4985782795738</c:v>
                </c:pt>
                <c:pt idx="12">
                  <c:v>4360.3111135976915</c:v>
                </c:pt>
                <c:pt idx="13">
                  <c:v>3813.6959252779116</c:v>
                </c:pt>
                <c:pt idx="14">
                  <c:v>3643.3033145254331</c:v>
                </c:pt>
                <c:pt idx="15">
                  <c:v>3642.6901460653312</c:v>
                </c:pt>
                <c:pt idx="16">
                  <c:v>3566.5388974172251</c:v>
                </c:pt>
                <c:pt idx="17">
                  <c:v>3330.6423055749033</c:v>
                </c:pt>
                <c:pt idx="18">
                  <c:v>3266.4927199120766</c:v>
                </c:pt>
                <c:pt idx="19">
                  <c:v>2078.8730316737497</c:v>
                </c:pt>
                <c:pt idx="20">
                  <c:v>1762.7738408618193</c:v>
                </c:pt>
                <c:pt idx="21">
                  <c:v>1177.0687522397486</c:v>
                </c:pt>
                <c:pt idx="22">
                  <c:v>1109.6550719539262</c:v>
                </c:pt>
                <c:pt idx="23">
                  <c:v>834.38254412015044</c:v>
                </c:pt>
                <c:pt idx="24">
                  <c:v>629.36317614628138</c:v>
                </c:pt>
                <c:pt idx="25">
                  <c:v>512.62724413751926</c:v>
                </c:pt>
                <c:pt idx="26">
                  <c:v>495.33326334942228</c:v>
                </c:pt>
                <c:pt idx="27">
                  <c:v>470.1622870914365</c:v>
                </c:pt>
                <c:pt idx="28">
                  <c:v>447.36277684026703</c:v>
                </c:pt>
                <c:pt idx="29">
                  <c:v>231.78228079153931</c:v>
                </c:pt>
                <c:pt idx="30">
                  <c:v>113.30646272869821</c:v>
                </c:pt>
                <c:pt idx="31">
                  <c:v>78.255748011703773</c:v>
                </c:pt>
                <c:pt idx="32">
                  <c:v>6.3402933881115588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C-59D0-4E45-B482-47AA1F370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18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401587889734368E-2"/>
          <c:y val="2.1050141376486375E-2"/>
          <c:w val="0.96719682422053121"/>
          <c:h val="0.700513897689080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León (división x concep barras'!$U$8</c:f>
              <c:strCache>
                <c:ptCount val="1"/>
                <c:pt idx="0">
                  <c:v>2019R</c:v>
                </c:pt>
              </c:strCache>
            </c:strRef>
          </c:tx>
          <c:spPr>
            <a:solidFill>
              <a:srgbClr val="FFE4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León (división x concep barras'!$T$9:$T$17</c:f>
              <c:strCache>
                <c:ptCount val="9"/>
                <c:pt idx="0">
                  <c:v>Actividades primarias</c:v>
                </c:pt>
                <c:pt idx="1">
                  <c:v>Resto act. secundarias</c:v>
                </c:pt>
                <c:pt idx="2">
                  <c:v>Construcción</c:v>
                </c:pt>
                <c:pt idx="3">
                  <c:v>Resto act. terciarias</c:v>
                </c:pt>
                <c:pt idx="4">
                  <c:v>Comercio al por mayor</c:v>
                </c:pt>
                <c:pt idx="5">
                  <c:v>Comercio al por menor</c:v>
                </c:pt>
                <c:pt idx="6">
                  <c:v>Servicios inmobiliarios y de alquiler</c:v>
                </c:pt>
                <c:pt idx="7">
                  <c:v>Servicios de esparcimiento</c:v>
                </c:pt>
                <c:pt idx="8">
                  <c:v>Servicios de alojamiento temporal</c:v>
                </c:pt>
              </c:strCache>
            </c:strRef>
          </c:cat>
          <c:val>
            <c:numRef>
              <c:f>' León (división x concep barras'!$U$9:$U$17</c:f>
              <c:numCache>
                <c:formatCode>"$"#,##0</c:formatCode>
                <c:ptCount val="9"/>
                <c:pt idx="0">
                  <c:v>6642.6273579650269</c:v>
                </c:pt>
                <c:pt idx="1">
                  <c:v>56347.253891613684</c:v>
                </c:pt>
                <c:pt idx="2">
                  <c:v>12591.012069948603</c:v>
                </c:pt>
                <c:pt idx="3">
                  <c:v>41816.292707674424</c:v>
                </c:pt>
                <c:pt idx="4">
                  <c:v>19869.286183475167</c:v>
                </c:pt>
                <c:pt idx="5">
                  <c:v>15287.820494433276</c:v>
                </c:pt>
                <c:pt idx="6">
                  <c:v>14581.033539598769</c:v>
                </c:pt>
                <c:pt idx="7">
                  <c:v>495.33326334942228</c:v>
                </c:pt>
                <c:pt idx="8">
                  <c:v>3266.4927199120766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A-445F-A733-96389A4CF5AF}"/>
            </c:ext>
          </c:extLst>
        </c:ser>
        <c:ser>
          <c:idx val="1"/>
          <c:order val="1"/>
          <c:tx>
            <c:strRef>
              <c:f>' León (división x concep barras'!$V$8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D52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1.5366546267486238E-16"/>
                  <c:y val="-1.9610010926018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5A-445F-A733-96389A4CF5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León (división x concep barras'!$T$9:$T$17</c:f>
              <c:strCache>
                <c:ptCount val="9"/>
                <c:pt idx="0">
                  <c:v>Actividades primarias</c:v>
                </c:pt>
                <c:pt idx="1">
                  <c:v>Resto act. secundarias</c:v>
                </c:pt>
                <c:pt idx="2">
                  <c:v>Construcción</c:v>
                </c:pt>
                <c:pt idx="3">
                  <c:v>Resto act. terciarias</c:v>
                </c:pt>
                <c:pt idx="4">
                  <c:v>Comercio al por mayor</c:v>
                </c:pt>
                <c:pt idx="5">
                  <c:v>Comercio al por menor</c:v>
                </c:pt>
                <c:pt idx="6">
                  <c:v>Servicios inmobiliarios y de alquiler</c:v>
                </c:pt>
                <c:pt idx="7">
                  <c:v>Servicios de esparcimiento</c:v>
                </c:pt>
                <c:pt idx="8">
                  <c:v>Servicios de alojamiento temporal</c:v>
                </c:pt>
              </c:strCache>
            </c:strRef>
          </c:cat>
          <c:val>
            <c:numRef>
              <c:f>' León (división x concep barras'!$V$9:$V$17</c:f>
              <c:numCache>
                <c:formatCode>"$"#,##0</c:formatCode>
                <c:ptCount val="9"/>
                <c:pt idx="0">
                  <c:v>6928.9286762338816</c:v>
                </c:pt>
                <c:pt idx="1">
                  <c:v>64219.551958714081</c:v>
                </c:pt>
                <c:pt idx="2">
                  <c:v>7170.2650889849547</c:v>
                </c:pt>
                <c:pt idx="3">
                  <c:v>40012.234587975487</c:v>
                </c:pt>
                <c:pt idx="4">
                  <c:v>21317.333558358525</c:v>
                </c:pt>
                <c:pt idx="5">
                  <c:v>16198.571060104658</c:v>
                </c:pt>
                <c:pt idx="6">
                  <c:v>15618.744997201185</c:v>
                </c:pt>
                <c:pt idx="7">
                  <c:v>454.80954377330772</c:v>
                </c:pt>
                <c:pt idx="8">
                  <c:v>2724.7890843508103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5A-445F-A733-96389A4CF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8977152"/>
        <c:axId val="1289329408"/>
      </c:barChart>
      <c:catAx>
        <c:axId val="128897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289329408"/>
        <c:crosses val="autoZero"/>
        <c:auto val="1"/>
        <c:lblAlgn val="ctr"/>
        <c:lblOffset val="100"/>
        <c:noMultiLvlLbl val="0"/>
      </c:catAx>
      <c:valAx>
        <c:axId val="12893294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crossAx val="1288977152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Roboto Th" panose="02000000000000000000" pitchFamily="2" charset="0"/>
          <a:ea typeface="Roboto Th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 León (división por conceporigi'!$L$3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CFDFF4"/>
            </a:solidFill>
          </c:spPr>
          <c:dPt>
            <c:idx val="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B7-4435-8CDE-B81C2D7C48CD}"/>
              </c:ext>
            </c:extLst>
          </c:dPt>
          <c:dPt>
            <c:idx val="1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5B7-4435-8CDE-B81C2D7C48CD}"/>
              </c:ext>
            </c:extLst>
          </c:dPt>
          <c:dPt>
            <c:idx val="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5B7-4435-8CDE-B81C2D7C48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León (división por conceporigi'!$K$4:$K$6</c:f>
              <c:strCache>
                <c:ptCount val="3"/>
                <c:pt idx="0">
                  <c:v>                    Actividades primarias</c:v>
                </c:pt>
                <c:pt idx="1">
                  <c:v>                    Actividades secundarias</c:v>
                </c:pt>
                <c:pt idx="2">
                  <c:v>                    Actividades terciarias</c:v>
                </c:pt>
              </c:strCache>
            </c:strRef>
          </c:cat>
          <c:val>
            <c:numRef>
              <c:f>' León (división por conceporigi'!$L$4:$L$6</c:f>
              <c:numCache>
                <c:formatCode>"$"#,##0</c:formatCode>
                <c:ptCount val="3"/>
                <c:pt idx="0">
                  <c:v>6928.9286762338816</c:v>
                </c:pt>
                <c:pt idx="1">
                  <c:v>71389.817047699034</c:v>
                </c:pt>
                <c:pt idx="2">
                  <c:v>96326.482831763977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B7-4435-8CDE-B81C2D7C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pieChart>
        <c:varyColors val="1"/>
        <c:ser>
          <c:idx val="0"/>
          <c:order val="0"/>
          <c:tx>
            <c:strRef>
              <c:f>' León (división por conceporigi'!$L$3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CFDFF4"/>
            </a:solidFill>
          </c:spPr>
          <c:dPt>
            <c:idx val="0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AA-43FE-B47E-6B1F6092C278}"/>
              </c:ext>
            </c:extLst>
          </c:dPt>
          <c:dPt>
            <c:idx val="1"/>
            <c:bubble3D val="0"/>
            <c:spPr>
              <a:solidFill>
                <a:srgbClr val="FFD57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AA-43FE-B47E-6B1F6092C278}"/>
              </c:ext>
            </c:extLst>
          </c:dPt>
          <c:dPt>
            <c:idx val="2"/>
            <c:bubble3D val="0"/>
            <c:spPr>
              <a:solidFill>
                <a:srgbClr val="CFDFF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AA-43FE-B47E-6B1F6092C2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 León (división por conceporigi'!$K$4:$K$6</c:f>
              <c:strCache>
                <c:ptCount val="3"/>
                <c:pt idx="0">
                  <c:v>                    Actividades primarias</c:v>
                </c:pt>
                <c:pt idx="1">
                  <c:v>                    Actividades secundarias</c:v>
                </c:pt>
                <c:pt idx="2">
                  <c:v>                    Actividades terciarias</c:v>
                </c:pt>
              </c:strCache>
            </c:strRef>
          </c:cat>
          <c:val>
            <c:numRef>
              <c:f>' León (división por conceporigi'!$L$4:$L$6</c:f>
              <c:numCache>
                <c:formatCode>"$"#,##0</c:formatCode>
                <c:ptCount val="3"/>
                <c:pt idx="0">
                  <c:v>6928.9286762338816</c:v>
                </c:pt>
                <c:pt idx="1">
                  <c:v>71389.817047699034</c:v>
                </c:pt>
                <c:pt idx="2">
                  <c:v>96326.482831763977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AA-43FE-B47E-6B1F6092C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'León gto (PIB TOTAL)'!$C$1</c:f>
              <c:strCache>
                <c:ptCount val="1"/>
                <c:pt idx="0">
                  <c:v>León</c:v>
                </c:pt>
              </c:strCache>
            </c:strRef>
          </c:tx>
          <c:spPr>
            <a:ln w="69850" cap="rnd">
              <a:solidFill>
                <a:srgbClr val="FFD579"/>
              </a:solidFill>
              <a:round/>
            </a:ln>
            <a:effectLst/>
          </c:spPr>
          <c:marker>
            <c:symbol val="circle"/>
            <c:size val="13"/>
            <c:spPr>
              <a:solidFill>
                <a:srgbClr val="FFFFFF"/>
              </a:solidFill>
              <a:ln w="47625">
                <a:solidFill>
                  <a:srgbClr val="FFDF5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anose="02000000000000000000" pitchFamily="2" charset="0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D57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'León gto (PIB TOTAL)'!$A$2:$A$7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'León gto (PIB TOTAL)'!$C$2:$C$7</c:f>
              <c:numCache>
                <c:formatCode>"$"#,##0</c:formatCode>
                <c:ptCount val="6"/>
                <c:pt idx="0">
                  <c:v>183927.28776475135</c:v>
                </c:pt>
                <c:pt idx="1">
                  <c:v>181028.93021254314</c:v>
                </c:pt>
                <c:pt idx="2">
                  <c:v>168360.08945181416</c:v>
                </c:pt>
                <c:pt idx="3">
                  <c:v>177183.84173998379</c:v>
                </c:pt>
                <c:pt idx="4">
                  <c:v>182051.85171775619</c:v>
                </c:pt>
                <c:pt idx="5">
                  <c:v>185487.30000000002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9-E74E-BDDC-D2F5EFE18F2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36578096"/>
        <c:axId val="1636579808"/>
      </c:lineChart>
      <c:catAx>
        <c:axId val="163657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636579808"/>
        <c:crosses val="autoZero"/>
        <c:auto val="1"/>
        <c:lblAlgn val="ctr"/>
        <c:lblOffset val="100"/>
        <c:noMultiLvlLbl val="0"/>
      </c:catAx>
      <c:valAx>
        <c:axId val="163657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636578096"/>
        <c:crosses val="autoZero"/>
        <c:crossBetween val="between"/>
        <c:majorUnit val="10000"/>
      </c:valAx>
      <c:spPr>
        <a:noFill/>
        <a:ln>
          <a:solidFill>
            <a:srgbClr val="F2F2F2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4935064935064935E-2"/>
          <c:y val="0.14465408805031446"/>
          <c:w val="0.92519480519480524"/>
          <c:h val="0.81210691823899372"/>
        </c:manualLayout>
      </c:layout>
      <c:lineChart>
        <c:grouping val="standard"/>
        <c:varyColors val="0"/>
        <c:ser>
          <c:idx val="0"/>
          <c:order val="0"/>
          <c:tx>
            <c:strRef>
              <c:f>'León gto (PIB TOTAL)'!$E$1</c:f>
              <c:strCache>
                <c:ptCount val="1"/>
                <c:pt idx="0">
                  <c:v>Variación León</c:v>
                </c:pt>
              </c:strCache>
            </c:strRef>
          </c:tx>
          <c:spPr>
            <a:ln w="6350" cap="rnd">
              <a:solidFill>
                <a:srgbClr val="D9D9D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D9D9D9"/>
              </a:solidFill>
              <a:ln w="6350">
                <a:solidFill>
                  <a:srgbClr val="D9D9D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chemeClr val="bg1">
                        <a:lumMod val="85000"/>
                      </a:schemeClr>
                    </a:solidFill>
                    <a:latin typeface="Playfair Display" pitchFamily="2" charset="77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'León gto (PIB TOTAL)'!$E$3:$E$7</c:f>
              <c:numCache>
                <c:formatCode>0.0%</c:formatCode>
                <c:ptCount val="5"/>
                <c:pt idx="0">
                  <c:v>-1.5758170456551823E-2</c:v>
                </c:pt>
                <c:pt idx="1">
                  <c:v>-6.9982409694708481E-2</c:v>
                </c:pt>
                <c:pt idx="2">
                  <c:v>5.2410000000000324E-2</c:v>
                </c:pt>
                <c:pt idx="3">
                  <c:v>2.7474344894926537E-2</c:v>
                </c:pt>
                <c:pt idx="4">
                  <c:v>1.8870713205213489E-2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1-4331-A706-724912A03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668831"/>
        <c:axId val="993751343"/>
      </c:lineChart>
      <c:catAx>
        <c:axId val="99366883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93751343"/>
        <c:crosses val="autoZero"/>
        <c:auto val="1"/>
        <c:lblAlgn val="ctr"/>
        <c:lblOffset val="100"/>
        <c:noMultiLvlLbl val="0"/>
      </c:catAx>
      <c:valAx>
        <c:axId val="993751343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993668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itchFamily="2" charset="0"/>
          <a:ea typeface="Roboto Th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55607189042626E-3"/>
          <c:y val="6.8040874037994192E-2"/>
          <c:w val="0.97359999916850393"/>
          <c:h val="0.8639176141455545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BBB5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BBB59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1" u="none" strike="noStrike" kern="1200" baseline="0">
                    <a:solidFill>
                      <a:srgbClr val="9BBB59"/>
                    </a:solidFill>
                    <a:latin typeface="Playfair Display" panose="00000500000000000000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[1]Hoja2!$Y$2:$Y$9</c:f>
              <c:numCache>
                <c:formatCode>0.0%</c:formatCode>
                <c:ptCount val="8"/>
                <c:pt idx="1">
                  <c:v>1.8717284544830903E-2</c:v>
                </c:pt>
                <c:pt idx="2">
                  <c:v>1.9720821151453016E-2</c:v>
                </c:pt>
                <c:pt idx="3">
                  <c:v>-2.5133584173270274E-3</c:v>
                </c:pt>
                <c:pt idx="4">
                  <c:v>-8.6245556079775687E-2</c:v>
                </c:pt>
                <c:pt idx="5">
                  <c:v>5.7392081567934961E-2</c:v>
                </c:pt>
                <c:pt idx="6">
                  <c:v>3.9490002091082221E-2</c:v>
                </c:pt>
                <c:pt idx="7">
                  <c:v>4.4981902453084643E-2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[1]Hoja2!$Y$1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[1]Hoja2!$W$2:$W$9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2016</c:v>
                      </c:pt>
                      <c:pt idx="1">
                        <c:v>2017</c:v>
                      </c:pt>
                      <c:pt idx="2">
                        <c:v>2018</c:v>
                      </c:pt>
                      <c:pt idx="3">
                        <c:v>2019</c:v>
                      </c:pt>
                      <c:pt idx="4">
                        <c:v>2020</c:v>
                      </c:pt>
                      <c:pt idx="5">
                        <c:v>2021</c:v>
                      </c:pt>
                      <c:pt idx="6">
                        <c:v>2022</c:v>
                      </c:pt>
                      <c:pt idx="7">
                        <c:v>2023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BA5-47A3-A986-F3AED98728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1973712"/>
        <c:axId val="361969552"/>
      </c:lineChart>
      <c:catAx>
        <c:axId val="361973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1969552"/>
        <c:crosses val="autoZero"/>
        <c:auto val="1"/>
        <c:lblAlgn val="ctr"/>
        <c:lblOffset val="100"/>
        <c:noMultiLvlLbl val="0"/>
      </c:catAx>
      <c:valAx>
        <c:axId val="361969552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36197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7222381047437823E-2"/>
          <c:y val="3.2376044786012192E-2"/>
          <c:w val="0.9507262644821135"/>
          <c:h val="0.80320769275218473"/>
        </c:manualLayout>
      </c:layout>
      <c:lineChart>
        <c:grouping val="standard"/>
        <c:varyColors val="0"/>
        <c:ser>
          <c:idx val="0"/>
          <c:order val="0"/>
          <c:tx>
            <c:strRef>
              <c:f>Act_Hist!$A$13</c:f>
              <c:strCache>
                <c:ptCount val="1"/>
                <c:pt idx="0">
                  <c:v>Comercio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2857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165817770232032E-2"/>
                  <c:y val="-2.5052004877698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AFC-4B87-B516-FE5646E1B855}"/>
                </c:ext>
              </c:extLst>
            </c:dLbl>
            <c:dLbl>
              <c:idx val="2"/>
              <c:layout>
                <c:manualLayout>
                  <c:x val="-2.7886813808715424E-2"/>
                  <c:y val="-2.7329459866580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AFC-4B87-B516-FE5646E1B855}"/>
                </c:ext>
              </c:extLst>
            </c:dLbl>
            <c:dLbl>
              <c:idx val="3"/>
              <c:layout>
                <c:manualLayout>
                  <c:x val="-2.5272216546880631E-2"/>
                  <c:y val="-1.2950417914404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54-B045-B149-5AEB0BDD217E}"/>
                </c:ext>
              </c:extLst>
            </c:dLbl>
            <c:dLbl>
              <c:idx val="4"/>
              <c:layout>
                <c:manualLayout>
                  <c:x val="-2.5562587764830023E-2"/>
                  <c:y val="-1.0792014928670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54-B045-B149-5AEB0BDD21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1" u="none" strike="noStrike" kern="1200" baseline="0">
                    <a:solidFill>
                      <a:schemeClr val="accent1"/>
                    </a:solidFill>
                    <a:latin typeface="Playfair Display" pitchFamily="2" charset="77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Act_Hist!$C$13:$G$13</c:f>
              <c:numCache>
                <c:formatCode>0.0%</c:formatCode>
                <c:ptCount val="5"/>
                <c:pt idx="1">
                  <c:v>-8.0892727145043614E-2</c:v>
                </c:pt>
                <c:pt idx="2">
                  <c:v>6.6018190898003148E-2</c:v>
                </c:pt>
                <c:pt idx="3">
                  <c:v>5.973788773736826E-2</c:v>
                </c:pt>
                <c:pt idx="4">
                  <c:v>2.7715759773632252E-2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54-B045-B149-5AEB0BDD217E}"/>
            </c:ext>
          </c:extLst>
        </c:ser>
        <c:ser>
          <c:idx val="1"/>
          <c:order val="1"/>
          <c:tx>
            <c:strRef>
              <c:f>Act_Hist!$A$14</c:f>
              <c:strCache>
                <c:ptCount val="1"/>
                <c:pt idx="0">
                  <c:v>Fabricación de maquinaria y equipo accesorios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2857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55480098094699E-2"/>
                  <c:y val="-2.7329459866580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AFC-4B87-B516-FE5646E1B855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4-B045-B149-5AEB0BDD217E}"/>
                </c:ext>
              </c:extLst>
            </c:dLbl>
            <c:dLbl>
              <c:idx val="2"/>
              <c:layout>
                <c:manualLayout>
                  <c:x val="-2.7151175399571063E-2"/>
                  <c:y val="1.29504179144048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54-B045-B149-5AEB0BDD217E}"/>
                </c:ext>
              </c:extLst>
            </c:dLbl>
            <c:dLbl>
              <c:idx val="3"/>
              <c:layout>
                <c:manualLayout>
                  <c:x val="-2.5272216546880631E-2"/>
                  <c:y val="1.365742235697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54-B045-B149-5AEB0BDD217E}"/>
                </c:ext>
              </c:extLst>
            </c:dLbl>
            <c:dLbl>
              <c:idx val="4"/>
              <c:layout>
                <c:manualLayout>
                  <c:x val="-2.3724777774576353E-2"/>
                  <c:y val="8.633611942936584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54-B045-B149-5AEB0BDD21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1" u="none" strike="noStrike" kern="1200" baseline="0">
                    <a:solidFill>
                      <a:schemeClr val="accent2"/>
                    </a:solidFill>
                    <a:latin typeface="Playfair Display" pitchFamily="2" charset="77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Act_Hist!$C$14:$G$14</c:f>
              <c:numCache>
                <c:formatCode>0.0%</c:formatCode>
                <c:ptCount val="5"/>
                <c:pt idx="1">
                  <c:v>7.0648253930803932E-3</c:v>
                </c:pt>
                <c:pt idx="2">
                  <c:v>0.15552240383231136</c:v>
                </c:pt>
                <c:pt idx="3">
                  <c:v>5.7130285937943663E-2</c:v>
                </c:pt>
                <c:pt idx="4">
                  <c:v>6.6308663776072458E-3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F54-B045-B149-5AEB0BDD217E}"/>
            </c:ext>
          </c:extLst>
        </c:ser>
        <c:ser>
          <c:idx val="2"/>
          <c:order val="2"/>
          <c:tx>
            <c:strRef>
              <c:f>Act_Hist!$A$15</c:f>
              <c:strCache>
                <c:ptCount val="1"/>
                <c:pt idx="0">
                  <c:v>S inmobiliarios y alquileres de bienes inmb.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2857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7566402565553691E-2"/>
                  <c:y val="1.9739796284341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AFC-4B87-B516-FE5646E1B855}"/>
                </c:ext>
              </c:extLst>
            </c:dLbl>
            <c:dLbl>
              <c:idx val="3"/>
              <c:layout>
                <c:manualLayout>
                  <c:x val="-2.6569137898509891E-2"/>
                  <c:y val="-9.867118571121153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AFC-4B87-B516-FE5646E1B8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1" u="none" strike="noStrike" kern="1200" baseline="0">
                    <a:solidFill>
                      <a:schemeClr val="accent3"/>
                    </a:solidFill>
                    <a:latin typeface="Playfair Display" pitchFamily="2" charset="77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Act_Hist!$C$15:$G$15</c:f>
              <c:numCache>
                <c:formatCode>0.0%</c:formatCode>
                <c:ptCount val="5"/>
                <c:pt idx="1">
                  <c:v>2.0207271121651747E-3</c:v>
                </c:pt>
                <c:pt idx="2">
                  <c:v>1.5185791257580909E-2</c:v>
                </c:pt>
                <c:pt idx="3">
                  <c:v>1.3976262889705403E-2</c:v>
                </c:pt>
                <c:pt idx="4">
                  <c:v>3.8503109667998275E-2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F54-B045-B149-5AEB0BDD217E}"/>
            </c:ext>
          </c:extLst>
        </c:ser>
        <c:ser>
          <c:idx val="3"/>
          <c:order val="3"/>
          <c:tx>
            <c:strRef>
              <c:f>Act_Hist!$A$16</c:f>
              <c:strCache>
                <c:ptCount val="1"/>
                <c:pt idx="0">
                  <c:v>Transportes, correos y almacenamiento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2857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503867194868892E-2"/>
                  <c:y val="-2.4294706262104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AFC-4B87-B516-FE5646E1B855}"/>
                </c:ext>
              </c:extLst>
            </c:dLbl>
            <c:dLbl>
              <c:idx val="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54-B045-B149-5AEB0BDD217E}"/>
                </c:ext>
              </c:extLst>
            </c:dLbl>
            <c:dLbl>
              <c:idx val="3"/>
              <c:layout>
                <c:manualLayout>
                  <c:x val="-2.7464629315223719E-2"/>
                  <c:y val="-4.0236891184276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AFC-4B87-B516-FE5646E1B8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1" u="none" strike="noStrike" kern="1200" baseline="0">
                    <a:solidFill>
                      <a:schemeClr val="accent4"/>
                    </a:solidFill>
                    <a:latin typeface="Playfair Display" pitchFamily="2" charset="77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Act_Hist!$C$16:$G$16</c:f>
              <c:numCache>
                <c:formatCode>0.0%</c:formatCode>
                <c:ptCount val="5"/>
                <c:pt idx="1">
                  <c:v>-0.14972557916495607</c:v>
                </c:pt>
                <c:pt idx="2">
                  <c:v>9.7771882472896671E-2</c:v>
                </c:pt>
                <c:pt idx="3">
                  <c:v>0.11227964240952104</c:v>
                </c:pt>
                <c:pt idx="4">
                  <c:v>5.8924373716984023E-2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F54-B045-B149-5AEB0BDD217E}"/>
            </c:ext>
          </c:extLst>
        </c:ser>
        <c:ser>
          <c:idx val="4"/>
          <c:order val="4"/>
          <c:tx>
            <c:strRef>
              <c:f>Act_Hist!$A$17</c:f>
              <c:strCache>
                <c:ptCount val="1"/>
                <c:pt idx="0">
                  <c:v>Prod. derivados del petróleo y del carbón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381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6140916808149582E-2"/>
                  <c:y val="-2.580930349329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AFC-4B87-B516-FE5646E1B8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1" u="none" strike="noStrike" kern="1200" baseline="0">
                    <a:solidFill>
                      <a:schemeClr val="accent5"/>
                    </a:solidFill>
                    <a:latin typeface="Playfair Display" pitchFamily="2" charset="77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Act_Hist!$C$17:$G$17</c:f>
              <c:numCache>
                <c:formatCode>0.0%</c:formatCode>
                <c:ptCount val="5"/>
                <c:pt idx="1">
                  <c:v>-5.7307681287032085E-2</c:v>
                </c:pt>
                <c:pt idx="2">
                  <c:v>7.8721602770677662E-2</c:v>
                </c:pt>
                <c:pt idx="3">
                  <c:v>0.12273977951750976</c:v>
                </c:pt>
                <c:pt idx="4">
                  <c:v>5.3659638043714458E-2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F54-B045-B149-5AEB0BDD217E}"/>
            </c:ext>
          </c:extLst>
        </c:ser>
        <c:ser>
          <c:idx val="5"/>
          <c:order val="5"/>
          <c:tx>
            <c:strRef>
              <c:f>Act_Hist!$A$18</c:f>
              <c:strCache>
                <c:ptCount val="1"/>
                <c:pt idx="0">
                  <c:v>Construcción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2857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1" u="none" strike="noStrike" kern="1200" baseline="0">
                    <a:solidFill>
                      <a:schemeClr val="accent6"/>
                    </a:solidFill>
                    <a:latin typeface="Playfair Display" pitchFamily="2" charset="77"/>
                    <a:ea typeface="Roboto Th" panose="02000000000000000000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Act_Hist!$C$18:$G$18</c:f>
              <c:numCache>
                <c:formatCode>0.0%</c:formatCode>
                <c:ptCount val="5"/>
                <c:pt idx="1">
                  <c:v>-0.20360996016226765</c:v>
                </c:pt>
                <c:pt idx="2">
                  <c:v>7.898837715092609E-2</c:v>
                </c:pt>
                <c:pt idx="3">
                  <c:v>-0.12034259706551298</c:v>
                </c:pt>
                <c:pt idx="4">
                  <c:v>-0.24661247684425686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F54-B045-B149-5AEB0BDD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3813536"/>
        <c:axId val="1937665840"/>
      </c:lineChart>
      <c:catAx>
        <c:axId val="1733813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9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/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937665840"/>
        <c:crosses val="autoZero"/>
        <c:auto val="1"/>
        <c:lblAlgn val="ctr"/>
        <c:lblOffset val="100"/>
        <c:noMultiLvlLbl val="0"/>
      </c:catAx>
      <c:valAx>
        <c:axId val="1937665840"/>
        <c:scaling>
          <c:orientation val="minMax"/>
          <c:max val="0.17"/>
          <c:min val="-0.2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anose="02000000000000000000" pitchFamily="2" charset="0"/>
                <a:ea typeface="Roboto Th" panose="02000000000000000000" pitchFamily="2" charset="0"/>
                <a:cs typeface="+mn-cs"/>
              </a:defRPr>
            </a:pPr>
            <a:endParaRPr lang="es-MX"/>
          </a:p>
        </c:txPr>
        <c:crossAx val="1733813536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 i="0">
          <a:latin typeface="Roboto Th" panose="02000000000000000000" pitchFamily="2" charset="0"/>
          <a:ea typeface="Roboto Th" panose="02000000000000000000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044048292774951E-2"/>
          <c:y val="2.9773342431618062E-2"/>
          <c:w val="0.93204731645241345"/>
          <c:h val="0.86147235317579252"/>
        </c:manualLayout>
      </c:layout>
      <c:lineChart>
        <c:grouping val="standard"/>
        <c:varyColors val="0"/>
        <c:ser>
          <c:idx val="0"/>
          <c:order val="0"/>
          <c:tx>
            <c:strRef>
              <c:f>Act_Hist!$A$3</c:f>
              <c:strCache>
                <c:ptCount val="1"/>
                <c:pt idx="0">
                  <c:v>Comercio</c:v>
                </c:pt>
              </c:strCache>
            </c:strRef>
          </c:tx>
          <c:spPr>
            <a:ln w="60325" cap="rnd">
              <a:solidFill>
                <a:srgbClr val="FF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53975">
                <a:solidFill>
                  <a:srgbClr val="FFCC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C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Act_Hist!$C$3:$G$3</c:f>
              <c:numCache>
                <c:formatCode>"$"#,##0</c:formatCode>
                <c:ptCount val="5"/>
                <c:pt idx="0">
                  <c:v>35157.106677908443</c:v>
                </c:pt>
                <c:pt idx="1">
                  <c:v>32313.152440203205</c:v>
                </c:pt>
                <c:pt idx="2">
                  <c:v>34446.408306516816</c:v>
                </c:pt>
                <c:pt idx="3">
                  <c:v>36504.163978887067</c:v>
                </c:pt>
                <c:pt idx="4">
                  <c:v>37515.904618463181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D-4568-AF43-8DC0AAA9BEEE}"/>
            </c:ext>
          </c:extLst>
        </c:ser>
        <c:ser>
          <c:idx val="1"/>
          <c:order val="1"/>
          <c:tx>
            <c:strRef>
              <c:f>Act_Hist!$A$4</c:f>
              <c:strCache>
                <c:ptCount val="1"/>
                <c:pt idx="0">
                  <c:v>Fabricación de maquinaria y equipo accesorios</c:v>
                </c:pt>
              </c:strCache>
            </c:strRef>
          </c:tx>
          <c:spPr>
            <a:ln w="60325" cap="rnd">
              <a:solidFill>
                <a:srgbClr val="FFDF5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60325">
                <a:solidFill>
                  <a:srgbClr val="FFDF5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DF57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Act_Hist!$C$4:$G$4</c:f>
              <c:numCache>
                <c:formatCode>"$"#,##0</c:formatCode>
                <c:ptCount val="5"/>
                <c:pt idx="0">
                  <c:v>21476.993666097162</c:v>
                </c:pt>
                <c:pt idx="1">
                  <c:v>21628.724876316432</c:v>
                </c:pt>
                <c:pt idx="2">
                  <c:v>24992.476160908875</c:v>
                </c:pt>
                <c:pt idx="3">
                  <c:v>26420.303470278839</c:v>
                </c:pt>
                <c:pt idx="4">
                  <c:v>26595.492972246091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1D-4568-AF43-8DC0AAA9BEEE}"/>
            </c:ext>
          </c:extLst>
        </c:ser>
        <c:ser>
          <c:idx val="2"/>
          <c:order val="2"/>
          <c:tx>
            <c:strRef>
              <c:f>Act_Hist!$A$5</c:f>
              <c:strCache>
                <c:ptCount val="1"/>
                <c:pt idx="0">
                  <c:v>S inmobiliarios y alquileres de bienes inmb.</c:v>
                </c:pt>
              </c:strCache>
            </c:strRef>
          </c:tx>
          <c:spPr>
            <a:ln w="60325" cap="rnd">
              <a:solidFill>
                <a:srgbClr val="FAC09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60325">
                <a:solidFill>
                  <a:srgbClr val="FAC09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AC09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Act_Hist!$C$5:$G$5</c:f>
              <c:numCache>
                <c:formatCode>"$"#,##0</c:formatCode>
                <c:ptCount val="5"/>
                <c:pt idx="0">
                  <c:v>14581.033539598769</c:v>
                </c:pt>
                <c:pt idx="1">
                  <c:v>14610.497829395626</c:v>
                </c:pt>
                <c:pt idx="2">
                  <c:v>14832.369799602167</c:v>
                </c:pt>
                <c:pt idx="3">
                  <c:v>15039.670899198734</c:v>
                </c:pt>
                <c:pt idx="4">
                  <c:v>15618.744997201185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1D-4568-AF43-8DC0AAA9BEEE}"/>
            </c:ext>
          </c:extLst>
        </c:ser>
        <c:ser>
          <c:idx val="3"/>
          <c:order val="3"/>
          <c:tx>
            <c:strRef>
              <c:f>Act_Hist!$A$6</c:f>
              <c:strCache>
                <c:ptCount val="1"/>
                <c:pt idx="0">
                  <c:v>Transportes, correos y almacenamiento</c:v>
                </c:pt>
              </c:strCache>
            </c:strRef>
          </c:tx>
          <c:spPr>
            <a:ln w="6032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60325">
                <a:solidFill>
                  <a:srgbClr val="FFC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5.0556876061120547E-2"/>
                  <c:y val="-3.53448532275400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51D-4568-AF43-8DC0AAA9BE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C000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Act_Hist!$C$6:$G$6</c:f>
              <c:numCache>
                <c:formatCode>"$"#,##0</c:formatCode>
                <c:ptCount val="5"/>
                <c:pt idx="0">
                  <c:v>11653.713884867731</c:v>
                </c:pt>
                <c:pt idx="1">
                  <c:v>9908.8548240332202</c:v>
                </c:pt>
                <c:pt idx="2">
                  <c:v>10877.662213329591</c:v>
                </c:pt>
                <c:pt idx="3">
                  <c:v>12099.002236893797</c:v>
                </c:pt>
                <c:pt idx="4">
                  <c:v>12811.928366303153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1D-4568-AF43-8DC0AAA9BEEE}"/>
            </c:ext>
          </c:extLst>
        </c:ser>
        <c:ser>
          <c:idx val="4"/>
          <c:order val="4"/>
          <c:tx>
            <c:strRef>
              <c:f>Act_Hist!$A$7</c:f>
              <c:strCache>
                <c:ptCount val="1"/>
                <c:pt idx="0">
                  <c:v>Prod. derivados del petróleo y del carbón</c:v>
                </c:pt>
              </c:strCache>
            </c:strRef>
          </c:tx>
          <c:spPr>
            <a:ln w="60325" cap="rnd">
              <a:solidFill>
                <a:srgbClr val="FFE69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/>
              </a:solidFill>
              <a:ln w="53975">
                <a:solidFill>
                  <a:srgbClr val="FFE699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5.1754763252216562E-2"/>
                  <c:y val="2.214619445339596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1D-4568-AF43-8DC0AAA9BE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E699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Act_Hist!$C$7:$G$7</c:f>
              <c:numCache>
                <c:formatCode>"$"#,##0</c:formatCode>
                <c:ptCount val="5"/>
                <c:pt idx="0">
                  <c:v>9058.6006824033484</c:v>
                </c:pt>
                <c:pt idx="1">
                  <c:v>8539.4732815896859</c:v>
                </c:pt>
                <c:pt idx="2">
                  <c:v>9211.7143051338044</c:v>
                </c:pt>
                <c:pt idx="3">
                  <c:v>10342.358087924218</c:v>
                </c:pt>
                <c:pt idx="4">
                  <c:v>10897.325279440714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51D-4568-AF43-8DC0AAA9BEEE}"/>
            </c:ext>
          </c:extLst>
        </c:ser>
        <c:ser>
          <c:idx val="5"/>
          <c:order val="5"/>
          <c:tx>
            <c:strRef>
              <c:f>Act_Hist!$A$8</c:f>
              <c:strCache>
                <c:ptCount val="1"/>
                <c:pt idx="0">
                  <c:v>Construcción</c:v>
                </c:pt>
              </c:strCache>
            </c:strRef>
          </c:tx>
          <c:spPr>
            <a:ln w="57150" cap="rnd">
              <a:solidFill>
                <a:srgbClr val="E1E38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ysClr val="window" lastClr="FFFFFF"/>
              </a:solidFill>
              <a:ln w="57150">
                <a:solidFill>
                  <a:srgbClr val="E1E38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2952650443312585E-2"/>
                  <c:y val="-1.3259886078945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51D-4568-AF43-8DC0AAA9BEEE}"/>
                </c:ext>
              </c:extLst>
            </c:dLbl>
            <c:dLbl>
              <c:idx val="2"/>
              <c:layout>
                <c:manualLayout>
                  <c:x val="-5.1754763252216562E-2"/>
                  <c:y val="1.5457807168430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51D-4568-AF43-8DC0AAA9BEEE}"/>
                </c:ext>
              </c:extLst>
            </c:dLbl>
            <c:dLbl>
              <c:idx val="3"/>
              <c:layout>
                <c:manualLayout>
                  <c:x val="-4.4001414827391061E-2"/>
                  <c:y val="2.6503073802036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51D-4568-AF43-8DC0AAA9BEEE}"/>
                </c:ext>
              </c:extLst>
            </c:dLbl>
            <c:dLbl>
              <c:idx val="4"/>
              <c:layout>
                <c:manualLayout>
                  <c:x val="-4.8792963591775311E-2"/>
                  <c:y val="1.7666860495151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51D-4568-AF43-8DC0AAA9BEEE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51D-4568-AF43-8DC0AAA9BE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Th" pitchFamily="2" charset="0"/>
                    <a:ea typeface="Roboto Th" pitchFamily="2" charset="0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Act_Hist!$C$2:$G$2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Act_Hist!$C$8:$G$8</c:f>
              <c:numCache>
                <c:formatCode>"$"#,##0</c:formatCode>
                <c:ptCount val="5"/>
                <c:pt idx="0">
                  <c:v>12591.012069948603</c:v>
                </c:pt>
                <c:pt idx="1">
                  <c:v>10027.356603983737</c:v>
                </c:pt>
                <c:pt idx="2">
                  <c:v>10819.401229246034</c:v>
                </c:pt>
                <c:pt idx="3">
                  <c:v>9517.3663866247625</c:v>
                </c:pt>
                <c:pt idx="4">
                  <c:v>7170.2650889849547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51D-4568-AF43-8DC0AAA9BEE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30939279"/>
        <c:axId val="1730927215"/>
      </c:lineChart>
      <c:catAx>
        <c:axId val="173093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9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/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730927215"/>
        <c:crosses val="autoZero"/>
        <c:auto val="1"/>
        <c:lblAlgn val="ctr"/>
        <c:lblOffset val="100"/>
        <c:noMultiLvlLbl val="0"/>
      </c:catAx>
      <c:valAx>
        <c:axId val="1730927215"/>
        <c:scaling>
          <c:orientation val="minMax"/>
          <c:max val="40000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95000"/>
                </a:sys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75000"/>
                  </a:schemeClr>
                </a:solidFill>
                <a:latin typeface="Roboto Th" pitchFamily="2" charset="0"/>
                <a:ea typeface="Roboto Th" pitchFamily="2" charset="0"/>
                <a:cs typeface="+mn-cs"/>
              </a:defRPr>
            </a:pPr>
            <a:endParaRPr lang="es-MX"/>
          </a:p>
        </c:txPr>
        <c:crossAx val="1730939279"/>
        <c:crosses val="autoZero"/>
        <c:crossBetween val="between"/>
      </c:valAx>
      <c:spPr>
        <a:noFill/>
        <a:ln>
          <a:solidFill>
            <a:sysClr val="window" lastClr="FFFFFF">
              <a:lumMod val="95000"/>
            </a:sysClr>
          </a:solidFill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67159846034577"/>
          <c:y val="0.14094942030346264"/>
          <c:w val="0.53065668965259094"/>
          <c:h val="0.82568899631984649"/>
        </c:manualLayout>
      </c:layout>
      <c:pieChart>
        <c:varyColors val="1"/>
        <c:ser>
          <c:idx val="0"/>
          <c:order val="0"/>
          <c:tx>
            <c:strRef>
              <c:f>'Actividades 2023'!$C$2</c:f>
              <c:strCache>
                <c:ptCount val="1"/>
                <c:pt idx="0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7D-45A0-A4E8-FC3D4108B1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7D-45A0-A4E8-FC3D4108B1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7D-45A0-A4E8-FC3D4108B1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7D-45A0-A4E8-FC3D4108B12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7D-45A0-A4E8-FC3D4108B12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7D-45A0-A4E8-FC3D4108B12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27D-45A0-A4E8-FC3D4108B12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27D-45A0-A4E8-FC3D4108B12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27D-45A0-A4E8-FC3D4108B12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27D-45A0-A4E8-FC3D4108B12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27D-45A0-A4E8-FC3D4108B12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27D-45A0-A4E8-FC3D4108B12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27D-45A0-A4E8-FC3D4108B12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27D-45A0-A4E8-FC3D4108B12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27D-45A0-A4E8-FC3D4108B12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27D-45A0-A4E8-FC3D4108B12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27D-45A0-A4E8-FC3D4108B12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27D-45A0-A4E8-FC3D4108B12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27D-45A0-A4E8-FC3D4108B12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27D-45A0-A4E8-FC3D4108B12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527D-45A0-A4E8-FC3D4108B12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527D-45A0-A4E8-FC3D4108B12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527D-45A0-A4E8-FC3D4108B12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527D-45A0-A4E8-FC3D4108B12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527D-45A0-A4E8-FC3D4108B12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527D-45A0-A4E8-FC3D4108B128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527D-45A0-A4E8-FC3D4108B128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527D-45A0-A4E8-FC3D4108B128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527D-45A0-A4E8-FC3D4108B128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527D-45A0-A4E8-FC3D4108B128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527D-45A0-A4E8-FC3D4108B128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527D-45A0-A4E8-FC3D4108B128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527D-45A0-A4E8-FC3D4108B128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527D-45A0-A4E8-FC3D4108B128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527D-45A0-A4E8-FC3D4108B128}"/>
              </c:ext>
            </c:extLst>
          </c:dPt>
          <c:dLbls>
            <c:dLbl>
              <c:idx val="10"/>
              <c:layout>
                <c:manualLayout>
                  <c:x val="-2.0011561234927176E-2"/>
                  <c:y val="2.16746000822952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7D-45A0-A4E8-FC3D4108B128}"/>
                </c:ext>
              </c:extLst>
            </c:dLbl>
            <c:dLbl>
              <c:idx val="11"/>
              <c:layout>
                <c:manualLayout>
                  <c:x val="0"/>
                  <c:y val="1.95071400740656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27D-45A0-A4E8-FC3D4108B128}"/>
                </c:ext>
              </c:extLst>
            </c:dLbl>
            <c:dLbl>
              <c:idx val="12"/>
              <c:layout>
                <c:manualLayout>
                  <c:x val="-2.8587944621324534E-3"/>
                  <c:y val="2.60095200987542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7D-45A0-A4E8-FC3D4108B128}"/>
                </c:ext>
              </c:extLst>
            </c:dLbl>
            <c:dLbl>
              <c:idx val="13"/>
              <c:layout>
                <c:manualLayout>
                  <c:x val="-8.5763833863973602E-3"/>
                  <c:y val="2.9944228011331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672939957212625"/>
                      <c:h val="7.068172419907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527D-45A0-A4E8-FC3D4108B128}"/>
                </c:ext>
              </c:extLst>
            </c:dLbl>
            <c:dLbl>
              <c:idx val="14"/>
              <c:layout>
                <c:manualLayout>
                  <c:x val="-2.5729150159192107E-2"/>
                  <c:y val="6.5023800246885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27D-45A0-A4E8-FC3D4108B128}"/>
                </c:ext>
              </c:extLst>
            </c:dLbl>
            <c:dLbl>
              <c:idx val="15"/>
              <c:layout>
                <c:manualLayout>
                  <c:x val="-1.4306305662428272E-2"/>
                  <c:y val="4.870325832810708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74319328666192"/>
                      <c:h val="5.59463873974919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527D-45A0-A4E8-FC3D4108B128}"/>
                </c:ext>
              </c:extLst>
            </c:dLbl>
            <c:dLbl>
              <c:idx val="16"/>
              <c:layout>
                <c:manualLayout>
                  <c:x val="3.5833502774116927E-2"/>
                  <c:y val="1.29153341930143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80791318238742"/>
                      <c:h val="8.83239512207952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527D-45A0-A4E8-FC3D4108B128}"/>
                </c:ext>
              </c:extLst>
            </c:dLbl>
            <c:dLbl>
              <c:idx val="17"/>
              <c:layout>
                <c:manualLayout>
                  <c:x val="0.12495426954944548"/>
                  <c:y val="-3.13207805233883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744942729769054"/>
                      <c:h val="9.66912964176802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527D-45A0-A4E8-FC3D4108B128}"/>
                </c:ext>
              </c:extLst>
            </c:dLbl>
            <c:dLbl>
              <c:idx val="18"/>
              <c:layout>
                <c:manualLayout>
                  <c:x val="0.17394257457713289"/>
                  <c:y val="2.63300507583356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32270247909773"/>
                      <c:h val="0.108468043886582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527D-45A0-A4E8-FC3D4108B128}"/>
                </c:ext>
              </c:extLst>
            </c:dLbl>
            <c:dLbl>
              <c:idx val="19"/>
              <c:layout>
                <c:manualLayout>
                  <c:x val="-7.6118303517409752E-2"/>
                  <c:y val="-3.98196167875742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27D-45A0-A4E8-FC3D4108B128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27D-45A0-A4E8-FC3D4108B12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27D-45A0-A4E8-FC3D4108B12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27D-45A0-A4E8-FC3D4108B12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27D-45A0-A4E8-FC3D4108B12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27D-45A0-A4E8-FC3D4108B12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527D-45A0-A4E8-FC3D4108B128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27D-45A0-A4E8-FC3D4108B128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27D-45A0-A4E8-FC3D4108B128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27D-45A0-A4E8-FC3D4108B128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27D-45A0-A4E8-FC3D4108B128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27D-45A0-A4E8-FC3D4108B12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527D-45A0-A4E8-FC3D4108B128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527D-45A0-A4E8-FC3D4108B12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527D-45A0-A4E8-FC3D4108B1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'Actividades 2023'!$A$3:$A$36</c:f>
              <c:strCache>
                <c:ptCount val="20"/>
                <c:pt idx="0">
                  <c:v>Comercio al por mayor</c:v>
                </c:pt>
                <c:pt idx="1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2">
                  <c:v>Servicios inmobiliarios y de alquiler de bienes muebles e intangibles</c:v>
                </c:pt>
                <c:pt idx="3">
                  <c:v>Transportes, correos y almacenamiento</c:v>
                </c:pt>
                <c:pt idx="4">
                  <c:v>Industria alimentaria</c:v>
                </c:pt>
                <c:pt idx="5">
                  <c:v>Fabricación de productos derivados del petróleo y del carbón; </c:v>
                </c:pt>
                <c:pt idx="6">
                  <c:v>Construcción</c:v>
                </c:pt>
                <c:pt idx="7">
                  <c:v>Servicios financieros y de seguros</c:v>
                </c:pt>
                <c:pt idx="8">
                  <c:v>Servicios educativos</c:v>
                </c:pt>
                <c:pt idx="9">
                  <c:v>Actividades legislativas, gubernamentales,</c:v>
                </c:pt>
                <c:pt idx="10">
                  <c:v>Agricultura</c:v>
                </c:pt>
                <c:pt idx="11">
                  <c:v>Industrias metálicas básicas; </c:v>
                </c:pt>
                <c:pt idx="12">
                  <c:v>Servicios de salud y de asistencia social</c:v>
                </c:pt>
                <c:pt idx="13">
                  <c:v>Otros servicios excepto actividades gubernamentales</c:v>
                </c:pt>
                <c:pt idx="14">
                  <c:v>Fabricación de prendas de vestir; </c:v>
                </c:pt>
                <c:pt idx="15">
                  <c:v>Servicios de alojamiento temporal y </c:v>
                </c:pt>
                <c:pt idx="16">
                  <c:v>Cría y explotación de animales</c:v>
                </c:pt>
                <c:pt idx="17">
                  <c:v>Generación, transmisión, distribución y comercialización de energía eléctrica,</c:v>
                </c:pt>
                <c:pt idx="18">
                  <c:v>Servicios profesionales, científicos y técnicos</c:v>
                </c:pt>
                <c:pt idx="19">
                  <c:v>Información en medios masivos</c:v>
                </c:pt>
              </c:strCache>
            </c:strRef>
          </c:cat>
          <c:val>
            <c:numRef>
              <c:f>'Actividades 2023'!$C$3:$C$36</c:f>
              <c:numCache>
                <c:formatCode>0.0%</c:formatCode>
                <c:ptCount val="34"/>
                <c:pt idx="0">
                  <c:v>0.21481207891401857</c:v>
                </c:pt>
                <c:pt idx="1">
                  <c:v>0.15228296353807569</c:v>
                </c:pt>
                <c:pt idx="2">
                  <c:v>8.9431272336307419E-2</c:v>
                </c:pt>
                <c:pt idx="3">
                  <c:v>7.3359738896143056E-2</c:v>
                </c:pt>
                <c:pt idx="4">
                  <c:v>6.969170048077708E-2</c:v>
                </c:pt>
                <c:pt idx="5">
                  <c:v>6.2396925295702524E-2</c:v>
                </c:pt>
                <c:pt idx="6">
                  <c:v>4.1056175128759684E-2</c:v>
                </c:pt>
                <c:pt idx="7">
                  <c:v>2.9637828225594871E-2</c:v>
                </c:pt>
                <c:pt idx="8">
                  <c:v>2.9533575490065803E-2</c:v>
                </c:pt>
                <c:pt idx="9">
                  <c:v>2.7322067874880025E-2</c:v>
                </c:pt>
                <c:pt idx="10">
                  <c:v>2.6515520437887519E-2</c:v>
                </c:pt>
                <c:pt idx="11">
                  <c:v>2.4180711507861549E-2</c:v>
                </c:pt>
                <c:pt idx="12">
                  <c:v>2.3573444236177049E-2</c:v>
                </c:pt>
                <c:pt idx="13">
                  <c:v>2.0243875345552508E-2</c:v>
                </c:pt>
                <c:pt idx="14">
                  <c:v>1.9723178027126625E-2</c:v>
                </c:pt>
                <c:pt idx="15">
                  <c:v>1.5601852434702131E-2</c:v>
                </c:pt>
                <c:pt idx="16">
                  <c:v>1.2712864252756499E-2</c:v>
                </c:pt>
                <c:pt idx="17">
                  <c:v>1.2083219256990803E-2</c:v>
                </c:pt>
                <c:pt idx="18">
                  <c:v>1.128729328001404E-2</c:v>
                </c:pt>
                <c:pt idx="19">
                  <c:v>8.2051834172414372E-3</c:v>
                </c:pt>
                <c:pt idx="20">
                  <c:v>7.0376311519378823E-3</c:v>
                </c:pt>
                <c:pt idx="21">
                  <c:v>5.8979379205193975E-3</c:v>
                </c:pt>
                <c:pt idx="22">
                  <c:v>5.5812332283435868E-3</c:v>
                </c:pt>
                <c:pt idx="23">
                  <c:v>3.8264327749264536E-3</c:v>
                </c:pt>
                <c:pt idx="24">
                  <c:v>3.5327439574122255E-3</c:v>
                </c:pt>
                <c:pt idx="25">
                  <c:v>2.6230359034378229E-3</c:v>
                </c:pt>
                <c:pt idx="26">
                  <c:v>2.6041910651355832E-3</c:v>
                </c:pt>
                <c:pt idx="27">
                  <c:v>1.9704493734514846E-3</c:v>
                </c:pt>
                <c:pt idx="28">
                  <c:v>1.9541662214647669E-3</c:v>
                </c:pt>
                <c:pt idx="29">
                  <c:v>8.2993214035031982E-4</c:v>
                </c:pt>
                <c:pt idx="30">
                  <c:v>4.4592381200221832E-4</c:v>
                </c:pt>
                <c:pt idx="31">
                  <c:v>4.4854074383244547E-5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527D-45A0-A4E8-FC3D4108B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467159846034577"/>
          <c:y val="0.14094942030346264"/>
          <c:w val="0.53065668965259094"/>
          <c:h val="0.82568899631984649"/>
        </c:manualLayout>
      </c:layout>
      <c:pieChart>
        <c:varyColors val="1"/>
        <c:ser>
          <c:idx val="0"/>
          <c:order val="0"/>
          <c:tx>
            <c:strRef>
              <c:f>'Actividades 2023'!$B$2</c:f>
              <c:strCache>
                <c:ptCount val="1"/>
                <c:pt idx="0">
                  <c:v>Ingreso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E80-487C-B0AC-F459420355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E80-487C-B0AC-F459420355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80-487C-B0AC-F459420355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E80-487C-B0AC-F459420355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E80-487C-B0AC-F459420355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E80-487C-B0AC-F459420355C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E80-487C-B0AC-F459420355C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E80-487C-B0AC-F459420355C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E80-487C-B0AC-F459420355C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E80-487C-B0AC-F459420355C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E80-487C-B0AC-F459420355C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E80-487C-B0AC-F459420355C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E80-487C-B0AC-F459420355C1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E80-487C-B0AC-F459420355C1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E80-487C-B0AC-F459420355C1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E80-487C-B0AC-F459420355C1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E80-487C-B0AC-F459420355C1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E80-487C-B0AC-F459420355C1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FE80-487C-B0AC-F459420355C1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E80-487C-B0AC-F459420355C1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FE80-487C-B0AC-F459420355C1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FE80-487C-B0AC-F459420355C1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FE80-487C-B0AC-F459420355C1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FE80-487C-B0AC-F459420355C1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FE80-487C-B0AC-F459420355C1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FE80-487C-B0AC-F459420355C1}"/>
              </c:ext>
            </c:extLst>
          </c:dPt>
          <c:dPt>
            <c:idx val="26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FE80-487C-B0AC-F459420355C1}"/>
              </c:ext>
            </c:extLst>
          </c:dPt>
          <c:dPt>
            <c:idx val="27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FE80-487C-B0AC-F459420355C1}"/>
              </c:ext>
            </c:extLst>
          </c:dPt>
          <c:dPt>
            <c:idx val="2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FE80-487C-B0AC-F459420355C1}"/>
              </c:ext>
            </c:extLst>
          </c:dPt>
          <c:dPt>
            <c:idx val="29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FE80-487C-B0AC-F459420355C1}"/>
              </c:ext>
            </c:extLst>
          </c:dPt>
          <c:dPt>
            <c:idx val="3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FE80-487C-B0AC-F459420355C1}"/>
              </c:ext>
            </c:extLst>
          </c:dPt>
          <c:dPt>
            <c:idx val="31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FE80-487C-B0AC-F459420355C1}"/>
              </c:ext>
            </c:extLst>
          </c:dPt>
          <c:dPt>
            <c:idx val="32"/>
            <c:bubble3D val="0"/>
            <c:spPr>
              <a:solidFill>
                <a:schemeClr val="accent3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FE80-487C-B0AC-F459420355C1}"/>
              </c:ext>
            </c:extLst>
          </c:dPt>
          <c:dPt>
            <c:idx val="33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FE80-487C-B0AC-F459420355C1}"/>
              </c:ext>
            </c:extLst>
          </c:dPt>
          <c:dPt>
            <c:idx val="34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5-FE80-487C-B0AC-F459420355C1}"/>
              </c:ext>
            </c:extLst>
          </c:dPt>
          <c:dLbls>
            <c:dLbl>
              <c:idx val="10"/>
              <c:layout>
                <c:manualLayout>
                  <c:x val="-2.0011561234927176E-2"/>
                  <c:y val="2.1674600082295212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E80-487C-B0AC-F459420355C1}"/>
                </c:ext>
              </c:extLst>
            </c:dLbl>
            <c:dLbl>
              <c:idx val="11"/>
              <c:layout>
                <c:manualLayout>
                  <c:x val="0"/>
                  <c:y val="1.9507140074065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E80-487C-B0AC-F459420355C1}"/>
                </c:ext>
              </c:extLst>
            </c:dLbl>
            <c:dLbl>
              <c:idx val="12"/>
              <c:layout>
                <c:manualLayout>
                  <c:x val="-2.8587944621324534E-3"/>
                  <c:y val="2.600952009875421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E80-487C-B0AC-F459420355C1}"/>
                </c:ext>
              </c:extLst>
            </c:dLbl>
            <c:dLbl>
              <c:idx val="13"/>
              <c:layout>
                <c:manualLayout>
                  <c:x val="-8.5763833863973602E-3"/>
                  <c:y val="2.9944228011331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672939957212625"/>
                      <c:h val="7.06817241990765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E80-487C-B0AC-F459420355C1}"/>
                </c:ext>
              </c:extLst>
            </c:dLbl>
            <c:dLbl>
              <c:idx val="14"/>
              <c:layout>
                <c:manualLayout>
                  <c:x val="-2.5729150159192107E-2"/>
                  <c:y val="6.50238002468856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E80-487C-B0AC-F459420355C1}"/>
                </c:ext>
              </c:extLst>
            </c:dLbl>
            <c:dLbl>
              <c:idx val="15"/>
              <c:layout>
                <c:manualLayout>
                  <c:x val="-1.4306305662428272E-2"/>
                  <c:y val="4.8703258328107083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074319328666192"/>
                      <c:h val="5.59463873974919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E80-487C-B0AC-F459420355C1}"/>
                </c:ext>
              </c:extLst>
            </c:dLbl>
            <c:dLbl>
              <c:idx val="16"/>
              <c:layout>
                <c:manualLayout>
                  <c:x val="3.5833502774116927E-2"/>
                  <c:y val="1.29153341930143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180791318238742"/>
                      <c:h val="8.83239512207952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E80-487C-B0AC-F459420355C1}"/>
                </c:ext>
              </c:extLst>
            </c:dLbl>
            <c:dLbl>
              <c:idx val="17"/>
              <c:layout>
                <c:manualLayout>
                  <c:x val="0.12495426954944548"/>
                  <c:y val="-3.132078052338834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744942729769054"/>
                      <c:h val="9.66912964176802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E80-487C-B0AC-F459420355C1}"/>
                </c:ext>
              </c:extLst>
            </c:dLbl>
            <c:dLbl>
              <c:idx val="18"/>
              <c:layout>
                <c:manualLayout>
                  <c:x val="0.18921182172939252"/>
                  <c:y val="1.474985562748852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332270247909773"/>
                      <c:h val="0.108468043886582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E80-487C-B0AC-F459420355C1}"/>
                </c:ext>
              </c:extLst>
            </c:dLbl>
            <c:dLbl>
              <c:idx val="19"/>
              <c:layout>
                <c:manualLayout>
                  <c:x val="-7.6118303517409752E-2"/>
                  <c:y val="-3.981961678757420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FE80-487C-B0AC-F459420355C1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FE80-487C-B0AC-F459420355C1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FE80-487C-B0AC-F459420355C1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FE80-487C-B0AC-F459420355C1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FE80-487C-B0AC-F459420355C1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FE80-487C-B0AC-F459420355C1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FE80-487C-B0AC-F459420355C1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FE80-487C-B0AC-F459420355C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FE80-487C-B0AC-F459420355C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FE80-487C-B0AC-F459420355C1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FE80-487C-B0AC-F459420355C1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FE80-487C-B0AC-F459420355C1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FE80-487C-B0AC-F459420355C1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FE80-487C-B0AC-F459420355C1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FE80-487C-B0AC-F459420355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'Actividades 2023'!$A$3:$A$36</c:f>
              <c:strCache>
                <c:ptCount val="20"/>
                <c:pt idx="0">
                  <c:v>Comercio al por mayor</c:v>
                </c:pt>
                <c:pt idx="1">
                  <c:v>Fabricación de maquinaria y equipo; Fabricación de equipo de computación, comunicación, medición y de otros equipos, componentes y accesorios electrónicos; Fabricación de accesorios, aparatos eléctricos y equipo de generación de energía eléctrica; Fabricac</c:v>
                </c:pt>
                <c:pt idx="2">
                  <c:v>Servicios inmobiliarios y de alquiler de bienes muebles e intangibles</c:v>
                </c:pt>
                <c:pt idx="3">
                  <c:v>Transportes, correos y almacenamiento</c:v>
                </c:pt>
                <c:pt idx="4">
                  <c:v>Industria alimentaria</c:v>
                </c:pt>
                <c:pt idx="5">
                  <c:v>Fabricación de productos derivados del petróleo y del carbón; </c:v>
                </c:pt>
                <c:pt idx="6">
                  <c:v>Construcción</c:v>
                </c:pt>
                <c:pt idx="7">
                  <c:v>Servicios financieros y de seguros</c:v>
                </c:pt>
                <c:pt idx="8">
                  <c:v>Servicios educativos</c:v>
                </c:pt>
                <c:pt idx="9">
                  <c:v>Actividades legislativas, gubernamentales,</c:v>
                </c:pt>
                <c:pt idx="10">
                  <c:v>Agricultura</c:v>
                </c:pt>
                <c:pt idx="11">
                  <c:v>Industrias metálicas básicas; </c:v>
                </c:pt>
                <c:pt idx="12">
                  <c:v>Servicios de salud y de asistencia social</c:v>
                </c:pt>
                <c:pt idx="13">
                  <c:v>Otros servicios excepto actividades gubernamentales</c:v>
                </c:pt>
                <c:pt idx="14">
                  <c:v>Fabricación de prendas de vestir; </c:v>
                </c:pt>
                <c:pt idx="15">
                  <c:v>Servicios de alojamiento temporal y </c:v>
                </c:pt>
                <c:pt idx="16">
                  <c:v>Cría y explotación de animales</c:v>
                </c:pt>
                <c:pt idx="17">
                  <c:v>Generación, transmisión, distribución y comercialización de energía eléctrica,</c:v>
                </c:pt>
                <c:pt idx="18">
                  <c:v>Servicios profesionales, científicos y técnicos</c:v>
                </c:pt>
                <c:pt idx="19">
                  <c:v>Información en medios masivos</c:v>
                </c:pt>
              </c:strCache>
            </c:strRef>
          </c:cat>
          <c:val>
            <c:numRef>
              <c:f>'Actividades 2023'!$B$3:$B$36</c:f>
              <c:numCache>
                <c:formatCode>"$"#,##0</c:formatCode>
                <c:ptCount val="34"/>
                <c:pt idx="0">
                  <c:v>37515.904618463181</c:v>
                </c:pt>
                <c:pt idx="1">
                  <c:v>26595.492972246091</c:v>
                </c:pt>
                <c:pt idx="2">
                  <c:v>15618.744997201185</c:v>
                </c:pt>
                <c:pt idx="3">
                  <c:v>12811.928366303153</c:v>
                </c:pt>
                <c:pt idx="4">
                  <c:v>12171.322958900488</c:v>
                </c:pt>
                <c:pt idx="5">
                  <c:v>10897.325279440714</c:v>
                </c:pt>
                <c:pt idx="6">
                  <c:v>7170.2650889849547</c:v>
                </c:pt>
                <c:pt idx="7">
                  <c:v>5176.1052843535017</c:v>
                </c:pt>
                <c:pt idx="8">
                  <c:v>5157.8980415294709</c:v>
                </c:pt>
                <c:pt idx="9">
                  <c:v>4771.6687886226864</c:v>
                </c:pt>
                <c:pt idx="10">
                  <c:v>4630.8091271481189</c:v>
                </c:pt>
                <c:pt idx="11">
                  <c:v>4223.0458879298512</c:v>
                </c:pt>
                <c:pt idx="12">
                  <c:v>4116.9895564721173</c:v>
                </c:pt>
                <c:pt idx="13">
                  <c:v>3535.4962365770562</c:v>
                </c:pt>
                <c:pt idx="14">
                  <c:v>3444.5589343922288</c:v>
                </c:pt>
                <c:pt idx="15">
                  <c:v>2724.7890843508103</c:v>
                </c:pt>
                <c:pt idx="16">
                  <c:v>2220.241083020208</c:v>
                </c:pt>
                <c:pt idx="17">
                  <c:v>2110.2765888257572</c:v>
                </c:pt>
                <c:pt idx="18">
                  <c:v>1971.2719146632342</c:v>
                </c:pt>
                <c:pt idx="19">
                  <c:v>1432.996133245545</c:v>
                </c:pt>
                <c:pt idx="20">
                  <c:v>1229.0887010208842</c:v>
                </c:pt>
                <c:pt idx="21">
                  <c:v>1030.046716136422</c:v>
                </c:pt>
                <c:pt idx="22">
                  <c:v>974.73575278671592</c:v>
                </c:pt>
                <c:pt idx="23">
                  <c:v>668.26822653004012</c:v>
                </c:pt>
                <c:pt idx="24">
                  <c:v>616.97687587101541</c:v>
                </c:pt>
                <c:pt idx="25">
                  <c:v>458.10070486569759</c:v>
                </c:pt>
                <c:pt idx="26">
                  <c:v>454.80954377330772</c:v>
                </c:pt>
                <c:pt idx="27">
                  <c:v>344.12958118386433</c:v>
                </c:pt>
                <c:pt idx="28">
                  <c:v>341.28580638353685</c:v>
                </c:pt>
                <c:pt idx="29">
                  <c:v>144.94368833720034</c:v>
                </c:pt>
                <c:pt idx="30">
                  <c:v>77.878466065555045</c:v>
                </c:pt>
                <c:pt idx="31">
                  <c:v>7.8335500723159743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FE80-487C-B0AC-F4594203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385618</xdr:colOff>
      <xdr:row>28</xdr:row>
      <xdr:rowOff>62922</xdr:rowOff>
    </xdr:from>
    <xdr:to>
      <xdr:col>6</xdr:col>
      <xdr:colOff>774699</xdr:colOff>
      <xdr:row>42</xdr:row>
      <xdr:rowOff>128731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6289AA-E88F-09AD-6E95-47EAA2F40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864754</xdr:colOff>
      <xdr:row>41</xdr:row>
      <xdr:rowOff>31750</xdr:rowOff>
    </xdr:from>
    <xdr:to>
      <xdr:col>7</xdr:col>
      <xdr:colOff>375227</xdr:colOff>
      <xdr:row>55</xdr:row>
      <xdr:rowOff>107950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F9CA6E-0DC8-41E2-8620-0F4E2D46F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540325</xdr:colOff>
      <xdr:row>4</xdr:row>
      <xdr:rowOff>69273</xdr:rowOff>
    </xdr:from>
    <xdr:to>
      <xdr:col>23</xdr:col>
      <xdr:colOff>434289</xdr:colOff>
      <xdr:row>36</xdr:row>
      <xdr:rowOff>18982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022B0E6-B969-4982-85B9-62635D799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429491</xdr:colOff>
      <xdr:row>17</xdr:row>
      <xdr:rowOff>69272</xdr:rowOff>
    </xdr:from>
    <xdr:to>
      <xdr:col>23</xdr:col>
      <xdr:colOff>775855</xdr:colOff>
      <xdr:row>30</xdr:row>
      <xdr:rowOff>111995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13C1CB2-ECE1-8230-603F-77EDAA4F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286871</xdr:colOff>
      <xdr:row>4</xdr:row>
      <xdr:rowOff>170329</xdr:rowOff>
    </xdr:from>
    <xdr:to>
      <xdr:col>17</xdr:col>
      <xdr:colOff>559298</xdr:colOff>
      <xdr:row>12</xdr:row>
      <xdr:rowOff>131513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41C512-EE1B-4F7A-B603-326575EC1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130629</xdr:colOff>
      <xdr:row>43</xdr:row>
      <xdr:rowOff>174171</xdr:rowOff>
    </xdr:from>
    <xdr:to>
      <xdr:col>12</xdr:col>
      <xdr:colOff>281743</xdr:colOff>
      <xdr:row>75</xdr:row>
      <xdr:rowOff>134742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B455C71-394D-4651-9A7A-8AA0D7233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707571</xdr:colOff>
      <xdr:row>9</xdr:row>
      <xdr:rowOff>97972</xdr:rowOff>
    </xdr:from>
    <xdr:to>
      <xdr:col>21</xdr:col>
      <xdr:colOff>529746</xdr:colOff>
      <xdr:row>40</xdr:row>
      <xdr:rowOff>110269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3F69B90-2BC7-F957-3E2C-12BB944EF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1</xdr:row>
      <xdr:rowOff>95250</xdr:rowOff>
    </xdr:from>
    <xdr:to>
      <xdr:col>19</xdr:col>
      <xdr:colOff>702000</xdr:colOff>
      <xdr:row>37</xdr:row>
      <xdr:rowOff>84150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3179AE-A37B-47F7-A991-A0A7C82A9D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152400</xdr:colOff>
      <xdr:row>38</xdr:row>
      <xdr:rowOff>95250</xdr:rowOff>
    </xdr:from>
    <xdr:to>
      <xdr:col>19</xdr:col>
      <xdr:colOff>702000</xdr:colOff>
      <xdr:row>74</xdr:row>
      <xdr:rowOff>84150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FD03FF9-FFE4-443F-A9B4-3EDC7A377E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0</xdr:rowOff>
    </xdr:from>
    <xdr:to>
      <xdr:col>18</xdr:col>
      <xdr:colOff>740100</xdr:colOff>
      <xdr:row>36</xdr:row>
      <xdr:rowOff>106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30521DE-9BDF-46F9-8A02-8B9EDA965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190500</xdr:colOff>
      <xdr:row>40</xdr:row>
      <xdr:rowOff>0</xdr:rowOff>
    </xdr:from>
    <xdr:to>
      <xdr:col>18</xdr:col>
      <xdr:colOff>740100</xdr:colOff>
      <xdr:row>76</xdr:row>
      <xdr:rowOff>107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E4A7023-5444-48E8-A996-3FD01597B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7</xdr:row>
      <xdr:rowOff>31750</xdr:rowOff>
    </xdr:from>
    <xdr:to>
      <xdr:col>18</xdr:col>
      <xdr:colOff>127000</xdr:colOff>
      <xdr:row>34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7C440C-BDAA-1EA4-9241-2216ADB29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18</xdr:col>
      <xdr:colOff>674007</xdr:colOff>
      <xdr:row>69</xdr:row>
      <xdr:rowOff>178707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3F2F1E-C4F5-4F2D-B637-B67DBDC44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566057</xdr:colOff>
      <xdr:row>104</xdr:row>
      <xdr:rowOff>174171</xdr:rowOff>
    </xdr:from>
    <xdr:to>
      <xdr:col>21</xdr:col>
      <xdr:colOff>381116</xdr:colOff>
      <xdr:row>131</xdr:row>
      <xdr:rowOff>81664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82DBDA2-BB6A-48E8-99D9-2EB439245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707572</xdr:colOff>
      <xdr:row>136</xdr:row>
      <xdr:rowOff>108858</xdr:rowOff>
    </xdr:from>
    <xdr:to>
      <xdr:col>20</xdr:col>
      <xdr:colOff>522630</xdr:colOff>
      <xdr:row>163</xdr:row>
      <xdr:rowOff>16351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CCE882D-1416-432A-A664-E3864DB49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7</xdr:row>
      <xdr:rowOff>31750</xdr:rowOff>
    </xdr:from>
    <xdr:to>
      <xdr:col>18</xdr:col>
      <xdr:colOff>127000</xdr:colOff>
      <xdr:row>34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7BD4B5-45B1-4F3A-9728-588300461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18</xdr:col>
      <xdr:colOff>674007</xdr:colOff>
      <xdr:row>69</xdr:row>
      <xdr:rowOff>178707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14CCC55-15FD-4588-97A4-374304DC28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566057</xdr:colOff>
      <xdr:row>104</xdr:row>
      <xdr:rowOff>174171</xdr:rowOff>
    </xdr:from>
    <xdr:to>
      <xdr:col>21</xdr:col>
      <xdr:colOff>381116</xdr:colOff>
      <xdr:row>131</xdr:row>
      <xdr:rowOff>81664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4492CF0-396D-4BA2-A352-07FCB6AA4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707572</xdr:colOff>
      <xdr:row>136</xdr:row>
      <xdr:rowOff>108858</xdr:rowOff>
    </xdr:from>
    <xdr:to>
      <xdr:col>20</xdr:col>
      <xdr:colOff>522630</xdr:colOff>
      <xdr:row>163</xdr:row>
      <xdr:rowOff>16351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B5D93B-E0FC-4D08-9063-57CD8575F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566057</xdr:colOff>
      <xdr:row>104</xdr:row>
      <xdr:rowOff>174171</xdr:rowOff>
    </xdr:from>
    <xdr:to>
      <xdr:col>18</xdr:col>
      <xdr:colOff>2003087</xdr:colOff>
      <xdr:row>131</xdr:row>
      <xdr:rowOff>81664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93868CD-D89B-4F3C-9E8E-B667380B20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707572</xdr:colOff>
      <xdr:row>136</xdr:row>
      <xdr:rowOff>108858</xdr:rowOff>
    </xdr:from>
    <xdr:to>
      <xdr:col>18</xdr:col>
      <xdr:colOff>1349944</xdr:colOff>
      <xdr:row>163</xdr:row>
      <xdr:rowOff>16351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B399A1-5CA3-46FB-BE12-0B5D02BDB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0</xdr:colOff>
      <xdr:row>29</xdr:row>
      <xdr:rowOff>0</xdr:rowOff>
    </xdr:from>
    <xdr:to>
      <xdr:col>23</xdr:col>
      <xdr:colOff>1355459</xdr:colOff>
      <xdr:row>64</xdr:row>
      <xdr:rowOff>4232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8DCE2CA-C190-B32D-98B1-7BAA58AE2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7</xdr:row>
      <xdr:rowOff>31750</xdr:rowOff>
    </xdr:from>
    <xdr:to>
      <xdr:col>18</xdr:col>
      <xdr:colOff>127000</xdr:colOff>
      <xdr:row>34</xdr:row>
      <xdr:rowOff>25400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5C46BF-8022-4220-AD70-180A13A15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43</xdr:row>
      <xdr:rowOff>0</xdr:rowOff>
    </xdr:from>
    <xdr:to>
      <xdr:col>18</xdr:col>
      <xdr:colOff>674007</xdr:colOff>
      <xdr:row>69</xdr:row>
      <xdr:rowOff>178707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80C6C73-7515-4A87-95EE-D57A4E30F6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90FADD-A82F-C549-A615-F222D800D3AE}" name="Tabla2" displayName="Tabla2" ref="A2:C36" totalsRowShown="0">
  <autoFilter ref="A2:C36" xr:uid="{E790FADD-A82F-C549-A615-F222D800D3AE}"/>
  <sortState xmlns:xlrd2="http://schemas.microsoft.com/office/spreadsheetml/2017/richdata2" ref="A3:C36">
    <sortCondition descending="1" ref="C2:C36"/>
  </sortState>
  <tableColumns count="3">
    <tableColumn id="1" xr3:uid="{9930F94C-28A6-7B40-987E-94A3A4F3EFF4}" name="               Actividad económica total  " dataDxfId="29"/>
    <tableColumn id="2" xr3:uid="{B01EF650-4DDE-2344-938C-F7A458F93702}" name="Ingreso" dataDxfId="28"/>
    <tableColumn id="3" xr3:uid="{79581202-5548-DA45-ADB5-B87794149BB1}" name="Porcentaje" dataDxfId="27" dataCellStyle="Porcentaje">
      <calculatedColumnFormula>Tabla2[[#This Row],[Ingreso]]/$B$38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B57245-21FD-43E3-B5D9-28F662C4D270}" name="Tabla25" displayName="Tabla25" ref="A2:C37" totalsRowShown="0">
  <autoFilter ref="A2:C37" xr:uid="{E790FADD-A82F-C549-A615-F222D800D3AE}"/>
  <sortState xmlns:xlrd2="http://schemas.microsoft.com/office/spreadsheetml/2017/richdata2" ref="A3:C37">
    <sortCondition descending="1" ref="C2:C37"/>
  </sortState>
  <tableColumns count="3">
    <tableColumn id="1" xr3:uid="{2166F880-7ED7-42EB-AF6A-635842A4DAEF}" name="               Actividad económica total  " dataDxfId="26"/>
    <tableColumn id="2" xr3:uid="{0EF7D4B1-E5E0-4312-B869-4A101679EE3F}" name="2019R" dataDxfId="25"/>
    <tableColumn id="3" xr3:uid="{34C185C6-0B16-4574-B41D-6D9F039FBDFB}" name="Porcentaje" dataDxfId="24" dataCellStyle="Porcentaje">
      <calculatedColumnFormula>Tabla25[[#This Row],[2019R]]/$B$38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896905C-C8D9-44C5-8AC6-BF902D9941C2}" name="Tabla3" displayName="Tabla3" ref="A88:I123" totalsRowShown="0">
  <autoFilter ref="A88:I123" xr:uid="{3896905C-C8D9-44C5-8AC6-BF902D9941C2}"/>
  <sortState xmlns:xlrd2="http://schemas.microsoft.com/office/spreadsheetml/2017/richdata2" ref="A89:H123">
    <sortCondition descending="1" ref="C88:C123"/>
  </sortState>
  <tableColumns count="9">
    <tableColumn id="1" xr3:uid="{C94343AB-66D0-4781-9A12-3244382707CB}" name="Concepto"/>
    <tableColumn id="2" xr3:uid="{D514A184-6843-44BA-9EDC-D11965D132B4}" name="2018" dataDxfId="23"/>
    <tableColumn id="3" xr3:uid="{E636525B-21BD-4C30-939D-F646ABBC9F23}" name="2019R" dataDxfId="22"/>
    <tableColumn id="4" xr3:uid="{7C58B5BF-F587-4A6B-BC21-5AEBC9D3310C}" name="2020R" dataDxfId="21"/>
    <tableColumn id="5" xr3:uid="{C8BB3C68-9BB5-49CD-8696-C0739F2AA6A1}" name="2021R" dataDxfId="20"/>
    <tableColumn id="6" xr3:uid="{368EDF0C-24D4-4976-8D75-CC1A4D5C6A1C}" name="2022P" dataDxfId="19"/>
    <tableColumn id="7" xr3:uid="{7091DD3B-3929-4845-9849-0F3DBCAB2844}" name="2023" dataDxfId="18"/>
    <tableColumn id="8" xr3:uid="{8A51E047-9DBF-4478-8DF0-5B47AC25ABA2}" name="&quot;%&quot; 2023" dataDxfId="17" dataCellStyle="Porcentaje"/>
    <tableColumn id="9" xr3:uid="{6D5EC70B-9292-4BD1-B9A3-BF6FC2E92883}" name="&quot;%&quot; 2019" dataDxfId="16">
      <calculatedColumnFormula>Tabla3[[#This Row],[2019R]]/SUM(Tabla3[2019R])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FA0372-7D6A-4A35-92DF-D3C964A1BEBC}" name="Tabla32" displayName="Tabla32" ref="A88:I123" totalsRowShown="0">
  <autoFilter ref="A88:I123" xr:uid="{3896905C-C8D9-44C5-8AC6-BF902D9941C2}"/>
  <sortState xmlns:xlrd2="http://schemas.microsoft.com/office/spreadsheetml/2017/richdata2" ref="A89:I123">
    <sortCondition descending="1" ref="I88:I123"/>
  </sortState>
  <tableColumns count="9">
    <tableColumn id="1" xr3:uid="{805A56BE-B707-41EA-97DC-28982AF9DD02}" name="Concepto"/>
    <tableColumn id="2" xr3:uid="{951FBF96-CAC2-437F-B633-8E0082F0043B}" name="2018" dataDxfId="15"/>
    <tableColumn id="3" xr3:uid="{EE86FA09-68F1-4251-95A7-99EB35DE336E}" name="2019R" dataDxfId="14"/>
    <tableColumn id="4" xr3:uid="{E927F7B3-FE41-44CF-B4BB-167F4BA92014}" name="2020R" dataDxfId="13"/>
    <tableColumn id="5" xr3:uid="{D44E1936-E7F3-42E6-AE82-40EF0B52B2FB}" name="2021R" dataDxfId="12"/>
    <tableColumn id="6" xr3:uid="{081D914C-E402-476E-8B52-1F492E973D3D}" name="2022P" dataDxfId="11"/>
    <tableColumn id="7" xr3:uid="{40225F58-38AE-4E9B-BFEF-5119602AE8A7}" name="2023" dataDxfId="10"/>
    <tableColumn id="8" xr3:uid="{78BD4DD3-B9B2-45E6-BDB5-F378231302EC}" name="&quot;%&quot; 2023" dataDxfId="9" dataCellStyle="Porcentaje"/>
    <tableColumn id="9" xr3:uid="{D9101B25-A4FC-4777-B74C-351D1B1AD26A}" name="&quot;%&quot; 2019" dataDxfId="8">
      <calculatedColumnFormula>Tabla32[[#This Row],[2019R]]/SUM(Tabla32[2019R])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B6F112D-1F40-4E24-9328-00803F30FEF5}" name="Tabla36" displayName="Tabla36" ref="A88:I123" totalsRowShown="0">
  <autoFilter ref="A88:I123" xr:uid="{3896905C-C8D9-44C5-8AC6-BF902D9941C2}"/>
  <sortState xmlns:xlrd2="http://schemas.microsoft.com/office/spreadsheetml/2017/richdata2" ref="A89:H123">
    <sortCondition descending="1" ref="C88:C123"/>
  </sortState>
  <tableColumns count="9">
    <tableColumn id="1" xr3:uid="{E1D13AEB-7AF1-46AA-9218-48637D28EEE1}" name="Concepto"/>
    <tableColumn id="2" xr3:uid="{AEC4E387-8FCA-4384-AD7C-C3252968B846}" name="2018" dataDxfId="7"/>
    <tableColumn id="3" xr3:uid="{5BE01998-044B-4AF0-BFD6-A5AEDC56F730}" name="2019R" dataDxfId="6"/>
    <tableColumn id="4" xr3:uid="{DEE6D5A4-79B2-497F-8C7A-E323E8B2CF8E}" name="2020R" dataDxfId="5"/>
    <tableColumn id="5" xr3:uid="{B2E070A9-240F-4E4E-B424-43A4C7833593}" name="2021R" dataDxfId="4"/>
    <tableColumn id="6" xr3:uid="{86C8CA7A-A374-4413-B77E-0B38552D0421}" name="2022P" dataDxfId="3"/>
    <tableColumn id="7" xr3:uid="{B930A54E-1E5A-43EB-836C-B076F247594B}" name="2023" dataDxfId="2"/>
    <tableColumn id="8" xr3:uid="{810283DE-F03F-49E6-AF17-EBE38275F62C}" name="&quot;%&quot; 2023" dataDxfId="1" dataCellStyle="Porcentaje"/>
    <tableColumn id="9" xr3:uid="{87F173E2-97A1-4882-BDCF-F8080BD95B5E}" name="&quot;%&quot; 2019" dataDxfId="0">
      <calculatedColumnFormula>Tabla36[[#This Row],[2019R]]/SUM(Tabla36[2019R])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Tema de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Tema de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Tema de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19"/>
  <sheetViews>
    <sheetView zoomScale="70" zoomScaleNormal="70" workbookViewId="0">
      <selection activeCell="AD8" sqref="AD8"/>
    </sheetView>
  </sheetViews>
  <sheetFormatPr baseColWidth="10" defaultColWidth="8.83203125" defaultRowHeight="15"/>
  <cols>
    <col min="1" max="1" width="35" customWidth="1"/>
    <col min="2" max="16" width="14" hidden="1" customWidth="1"/>
    <col min="17" max="17" width="18.5" hidden="1" customWidth="1"/>
    <col min="18" max="18" width="19.83203125" hidden="1" customWidth="1"/>
    <col min="19" max="19" width="20.83203125" hidden="1" customWidth="1"/>
    <col min="20" max="21" width="14" hidden="1" customWidth="1"/>
    <col min="22" max="22" width="10.6640625" style="18" hidden="1" customWidth="1"/>
    <col min="23" max="23" width="13.6640625" hidden="1" customWidth="1"/>
    <col min="24" max="24" width="12.33203125" customWidth="1"/>
    <col min="25" max="25" width="12.6640625" customWidth="1"/>
    <col min="26" max="29" width="12.6640625" bestFit="1" customWidth="1"/>
    <col min="30" max="31" width="11.1640625" bestFit="1" customWidth="1"/>
    <col min="33" max="34" width="11.1640625" bestFit="1" customWidth="1"/>
    <col min="35" max="35" width="13.83203125" bestFit="1" customWidth="1"/>
    <col min="36" max="38" width="11.1640625" bestFit="1" customWidth="1"/>
  </cols>
  <sheetData>
    <row r="1" spans="1:39" ht="16">
      <c r="A1" s="2" t="s">
        <v>0</v>
      </c>
      <c r="U1" s="19" t="s">
        <v>115</v>
      </c>
      <c r="V1" s="18">
        <v>1000000</v>
      </c>
      <c r="W1" s="20"/>
      <c r="X1" s="20"/>
      <c r="AJ1" s="19"/>
      <c r="AK1" s="19"/>
      <c r="AL1" s="19"/>
    </row>
    <row r="2" spans="1:39" ht="17">
      <c r="A2" s="1" t="s">
        <v>1</v>
      </c>
      <c r="Q2" s="20">
        <v>17701264607000</v>
      </c>
      <c r="R2" s="20">
        <v>17668442201000</v>
      </c>
      <c r="S2" s="20">
        <v>16266511415000</v>
      </c>
      <c r="U2" s="19" t="s">
        <v>114</v>
      </c>
      <c r="V2"/>
      <c r="W2" s="20"/>
      <c r="X2" s="20"/>
      <c r="AI2" s="19"/>
      <c r="AJ2" s="25"/>
      <c r="AK2" s="25"/>
      <c r="AL2" s="26"/>
      <c r="AM2" s="19"/>
    </row>
    <row r="3" spans="1:39">
      <c r="A3" s="4" t="s">
        <v>2</v>
      </c>
      <c r="Q3" s="20">
        <v>183927287764.75134</v>
      </c>
      <c r="R3" s="20">
        <v>181028930212.54315</v>
      </c>
      <c r="S3" s="21">
        <v>168360089451.81418</v>
      </c>
      <c r="U3" s="9">
        <v>246412</v>
      </c>
      <c r="V3"/>
      <c r="W3" s="10"/>
      <c r="X3" s="10"/>
      <c r="AC3" s="20"/>
    </row>
    <row r="4" spans="1:39">
      <c r="C4" s="17">
        <f>(C7/B7)-1</f>
        <v>2.7090531714910604E-2</v>
      </c>
      <c r="D4" s="17">
        <f t="shared" ref="D4:U4" si="0">(D7/C7)-1</f>
        <v>4.8153009057321228E-3</v>
      </c>
      <c r="E4" s="17">
        <f t="shared" si="0"/>
        <v>5.1742680821191822E-2</v>
      </c>
      <c r="F4" s="17">
        <f t="shared" si="0"/>
        <v>1.1107766744281156E-2</v>
      </c>
      <c r="G4" s="17">
        <f t="shared" si="0"/>
        <v>2.5783594598538517E-2</v>
      </c>
      <c r="H4" s="17">
        <f t="shared" si="0"/>
        <v>-4.5455810725316015E-2</v>
      </c>
      <c r="I4" s="17">
        <f t="shared" si="0"/>
        <v>6.6812623718961461E-2</v>
      </c>
      <c r="J4" s="17">
        <f t="shared" si="0"/>
        <v>5.1728022773189331E-2</v>
      </c>
      <c r="K4" s="17">
        <f t="shared" si="0"/>
        <v>4.4003470188690219E-2</v>
      </c>
      <c r="L4" s="17">
        <f t="shared" si="0"/>
        <v>4.3476624013643939E-2</v>
      </c>
      <c r="M4" s="17">
        <f t="shared" si="0"/>
        <v>5.1345973615098739E-2</v>
      </c>
      <c r="N4" s="17">
        <f t="shared" si="0"/>
        <v>4.8173718179028935E-2</v>
      </c>
      <c r="O4" s="17">
        <f t="shared" si="0"/>
        <v>3.7608852438274942E-2</v>
      </c>
      <c r="P4" s="17">
        <f t="shared" si="0"/>
        <v>4.7549810490849609E-2</v>
      </c>
      <c r="Q4" s="17">
        <f t="shared" si="0"/>
        <v>4.6908345524376838E-3</v>
      </c>
      <c r="R4" s="17">
        <f t="shared" si="0"/>
        <v>-1.7290196168732841E-2</v>
      </c>
      <c r="S4" s="17">
        <f t="shared" si="0"/>
        <v>-7.0160359186340449E-2</v>
      </c>
      <c r="T4" s="17">
        <f t="shared" si="0"/>
        <v>6.9072182671153781E-2</v>
      </c>
      <c r="U4" s="17">
        <f t="shared" si="0"/>
        <v>3.1053374071121853E-2</v>
      </c>
      <c r="V4"/>
      <c r="W4" s="18"/>
      <c r="X4" s="18"/>
    </row>
    <row r="5" spans="1:39" ht="17">
      <c r="A5" s="90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  <c r="R5" s="7" t="s">
        <v>20</v>
      </c>
      <c r="S5" s="7" t="s">
        <v>21</v>
      </c>
      <c r="T5" s="7" t="s">
        <v>22</v>
      </c>
      <c r="U5" s="7" t="s">
        <v>23</v>
      </c>
      <c r="V5">
        <v>2023</v>
      </c>
      <c r="W5" t="s">
        <v>19</v>
      </c>
      <c r="X5" t="s">
        <v>3</v>
      </c>
      <c r="Y5" t="s">
        <v>19</v>
      </c>
      <c r="Z5" t="s">
        <v>116</v>
      </c>
      <c r="AA5" t="s">
        <v>117</v>
      </c>
      <c r="AB5" t="s">
        <v>118</v>
      </c>
      <c r="AC5" t="s">
        <v>119</v>
      </c>
      <c r="AD5" s="19">
        <v>2023</v>
      </c>
      <c r="AE5" s="19"/>
      <c r="AL5" s="19"/>
    </row>
    <row r="6" spans="1:39">
      <c r="A6" s="5" t="s">
        <v>24</v>
      </c>
      <c r="B6" s="8" t="s">
        <v>25</v>
      </c>
      <c r="C6" s="8" t="s">
        <v>25</v>
      </c>
      <c r="D6" s="8" t="s">
        <v>25</v>
      </c>
      <c r="E6" s="8" t="s">
        <v>25</v>
      </c>
      <c r="F6" s="8" t="s">
        <v>25</v>
      </c>
      <c r="G6" s="8" t="s">
        <v>25</v>
      </c>
      <c r="H6" s="8" t="s">
        <v>25</v>
      </c>
      <c r="I6" s="8" t="s">
        <v>25</v>
      </c>
      <c r="J6" s="8" t="s">
        <v>25</v>
      </c>
      <c r="K6" s="8" t="s">
        <v>25</v>
      </c>
      <c r="L6" s="8" t="s">
        <v>25</v>
      </c>
      <c r="M6" s="8" t="s">
        <v>25</v>
      </c>
      <c r="N6" s="8" t="s">
        <v>25</v>
      </c>
      <c r="O6" s="8" t="s">
        <v>25</v>
      </c>
      <c r="P6" s="8" t="s">
        <v>25</v>
      </c>
      <c r="Q6" s="10">
        <v>713090.07799999998</v>
      </c>
      <c r="R6" s="10">
        <v>701795.45499999996</v>
      </c>
      <c r="S6" s="10">
        <v>650820.41799999995</v>
      </c>
      <c r="T6" s="10">
        <v>682552.36300000001</v>
      </c>
      <c r="U6" s="23">
        <f>(U7/T7)-1</f>
        <v>3.1053374071121853E-2</v>
      </c>
      <c r="V6"/>
      <c r="X6" s="19" t="s">
        <v>122</v>
      </c>
      <c r="Y6" s="20">
        <v>183927.28776475135</v>
      </c>
      <c r="Z6" s="20">
        <v>181028.93021254314</v>
      </c>
      <c r="AA6" s="20">
        <v>168360.08945181419</v>
      </c>
      <c r="AB6" s="29">
        <v>177183.84173998379</v>
      </c>
      <c r="AC6" s="29">
        <v>182051.85171775619</v>
      </c>
      <c r="AD6" s="20">
        <v>185487.3</v>
      </c>
      <c r="AE6" s="19" t="s">
        <v>19</v>
      </c>
      <c r="AF6" t="s">
        <v>116</v>
      </c>
      <c r="AG6" t="s">
        <v>117</v>
      </c>
      <c r="AH6" t="s">
        <v>118</v>
      </c>
      <c r="AI6" t="s">
        <v>119</v>
      </c>
      <c r="AJ6">
        <v>2023</v>
      </c>
    </row>
    <row r="7" spans="1:39" ht="17">
      <c r="A7" s="6" t="s">
        <v>26</v>
      </c>
      <c r="B7" s="9">
        <v>708927.87199999997</v>
      </c>
      <c r="C7" s="9">
        <v>728133.10499999998</v>
      </c>
      <c r="D7" s="9">
        <v>731639.28500000003</v>
      </c>
      <c r="E7" s="9">
        <v>769496.26300000004</v>
      </c>
      <c r="F7" s="9">
        <v>778043.64800000004</v>
      </c>
      <c r="G7" s="9">
        <v>798104.41</v>
      </c>
      <c r="H7" s="9">
        <v>761825.92700000003</v>
      </c>
      <c r="I7" s="9">
        <v>812725.51599999995</v>
      </c>
      <c r="J7" s="9">
        <v>854766.2</v>
      </c>
      <c r="K7" s="9">
        <v>892378.87899999996</v>
      </c>
      <c r="L7" s="9">
        <v>931176.5</v>
      </c>
      <c r="M7" s="9">
        <v>978988.66399999999</v>
      </c>
      <c r="N7" s="9">
        <v>1026150.188</v>
      </c>
      <c r="O7" s="9">
        <v>1064742.5190000001</v>
      </c>
      <c r="P7" s="9">
        <v>1115370.824</v>
      </c>
      <c r="Q7" s="9">
        <v>1120602.844</v>
      </c>
      <c r="R7" s="9">
        <v>1101227.4010000001</v>
      </c>
      <c r="S7" s="9">
        <v>1023964.8909999999</v>
      </c>
      <c r="T7" s="9">
        <v>1094692.3810000001</v>
      </c>
      <c r="U7" s="9">
        <v>1128686.273</v>
      </c>
      <c r="V7" s="18">
        <v>1145794.3870264136</v>
      </c>
      <c r="X7" t="s">
        <v>120</v>
      </c>
      <c r="Y7" s="20">
        <v>713090.07799999998</v>
      </c>
      <c r="Z7" s="20">
        <v>701795.45499999996</v>
      </c>
      <c r="AA7" s="20">
        <v>650820.41799999995</v>
      </c>
      <c r="AB7" s="20">
        <v>682552.36300000001</v>
      </c>
      <c r="AC7" s="30">
        <v>703747.91685136722</v>
      </c>
      <c r="AD7" s="20">
        <v>714415.00822596415</v>
      </c>
      <c r="AE7" s="24"/>
      <c r="AF7" s="17">
        <f>(Z6/Y6)-1</f>
        <v>-1.5758170456551812E-2</v>
      </c>
      <c r="AG7" s="17">
        <f t="shared" ref="AG7:AJ7" si="1">(AA6/Z6)-1</f>
        <v>-6.998240969470837E-2</v>
      </c>
      <c r="AH7" s="17">
        <f t="shared" si="1"/>
        <v>5.2410000000000068E-2</v>
      </c>
      <c r="AI7" s="17">
        <f t="shared" si="1"/>
        <v>2.7474344894926617E-2</v>
      </c>
      <c r="AJ7" s="17">
        <f t="shared" si="1"/>
        <v>1.8870713205213274E-2</v>
      </c>
      <c r="AK7" s="40">
        <f>(AD7/Y7)-1</f>
        <v>1.8580124262563835E-3</v>
      </c>
      <c r="AL7" s="20"/>
    </row>
    <row r="8" spans="1:39" ht="17">
      <c r="A8" s="5" t="s">
        <v>27</v>
      </c>
      <c r="B8" s="10">
        <v>42499.714999999997</v>
      </c>
      <c r="C8" s="10">
        <v>43948.298999999999</v>
      </c>
      <c r="D8" s="10">
        <v>44727.252</v>
      </c>
      <c r="E8" s="10">
        <v>46650.849000000002</v>
      </c>
      <c r="F8" s="10">
        <v>46015.56</v>
      </c>
      <c r="G8" s="10">
        <v>48208.328000000001</v>
      </c>
      <c r="H8" s="10">
        <v>43952.824999999997</v>
      </c>
      <c r="I8" s="10">
        <v>45511.396000000001</v>
      </c>
      <c r="J8" s="10">
        <v>47359.021000000001</v>
      </c>
      <c r="K8" s="10">
        <v>47063.536999999997</v>
      </c>
      <c r="L8" s="10">
        <v>49313.915999999997</v>
      </c>
      <c r="M8" s="10">
        <v>54732.385999999999</v>
      </c>
      <c r="N8" s="10">
        <v>60483.29</v>
      </c>
      <c r="O8" s="10">
        <v>63101.249000000003</v>
      </c>
      <c r="P8" s="10">
        <v>64280.605000000003</v>
      </c>
      <c r="Q8" s="10">
        <v>62815.406999999999</v>
      </c>
      <c r="R8" s="10">
        <v>61633.196000000004</v>
      </c>
      <c r="S8" s="10">
        <v>54362.591999999997</v>
      </c>
      <c r="T8" s="10">
        <v>62008.214</v>
      </c>
      <c r="U8" s="10">
        <v>65973.774000000005</v>
      </c>
      <c r="V8" s="18">
        <v>66973.774509747353</v>
      </c>
      <c r="X8" t="s">
        <v>27</v>
      </c>
      <c r="Y8" s="30">
        <v>39972.273599933629</v>
      </c>
      <c r="Z8" s="30">
        <v>39277.897363111631</v>
      </c>
      <c r="AA8" s="30">
        <v>34552.24408568463</v>
      </c>
      <c r="AB8" s="31">
        <v>38662.782098151532</v>
      </c>
      <c r="AC8" s="32">
        <v>41135.351009379112</v>
      </c>
      <c r="AD8" s="20">
        <v>41758.861981754511</v>
      </c>
      <c r="AE8" s="24"/>
      <c r="AG8" s="20"/>
      <c r="AH8" s="20"/>
      <c r="AI8" s="20"/>
      <c r="AJ8" s="20"/>
      <c r="AK8" s="20"/>
      <c r="AL8" s="20"/>
    </row>
    <row r="9" spans="1:39" ht="16">
      <c r="A9" s="6" t="s">
        <v>28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X9" t="s">
        <v>121</v>
      </c>
      <c r="Y9" s="30"/>
      <c r="Z9" s="30"/>
      <c r="AA9" s="30"/>
      <c r="AB9" s="31"/>
      <c r="AC9" s="32"/>
      <c r="AD9" s="20">
        <v>0</v>
      </c>
      <c r="AG9" s="20"/>
      <c r="AH9" s="20"/>
      <c r="AI9" s="20"/>
      <c r="AJ9" s="20"/>
      <c r="AK9" s="20"/>
      <c r="AL9" s="20"/>
    </row>
    <row r="10" spans="1:39">
      <c r="A10" s="5" t="s">
        <v>29</v>
      </c>
      <c r="B10" s="10">
        <v>666428.15700000001</v>
      </c>
      <c r="C10" s="10">
        <v>684184.80599999998</v>
      </c>
      <c r="D10" s="10">
        <v>686912.03300000005</v>
      </c>
      <c r="E10" s="10">
        <v>722845.41399999999</v>
      </c>
      <c r="F10" s="10">
        <v>732028.08799999999</v>
      </c>
      <c r="G10" s="10">
        <v>749896.08200000005</v>
      </c>
      <c r="H10" s="10">
        <v>717873.10199999996</v>
      </c>
      <c r="I10" s="10">
        <v>767214.12</v>
      </c>
      <c r="J10" s="10">
        <v>807407.179</v>
      </c>
      <c r="K10" s="10">
        <v>845315.34199999995</v>
      </c>
      <c r="L10" s="10">
        <v>881862.58400000003</v>
      </c>
      <c r="M10" s="10">
        <v>924256.27800000005</v>
      </c>
      <c r="N10" s="10">
        <v>965666.89800000004</v>
      </c>
      <c r="O10" s="10">
        <v>1001641.27</v>
      </c>
      <c r="P10" s="10">
        <v>1051090.219</v>
      </c>
      <c r="Q10" s="10">
        <v>1057787.4369999999</v>
      </c>
      <c r="R10" s="10">
        <v>1039594.205</v>
      </c>
      <c r="S10" s="10">
        <v>969602.299</v>
      </c>
      <c r="T10" s="10">
        <v>1032684.167</v>
      </c>
      <c r="U10" s="10">
        <v>1062712.4990000001</v>
      </c>
      <c r="V10" s="18">
        <v>1078820.6125166663</v>
      </c>
      <c r="X10" t="s">
        <v>29</v>
      </c>
      <c r="Y10" s="30">
        <v>673117.80440006626</v>
      </c>
      <c r="Z10" s="30">
        <v>662517.55763688823</v>
      </c>
      <c r="AA10" s="30">
        <v>616268.17391431541</v>
      </c>
      <c r="AB10" s="31">
        <v>643889.58090184839</v>
      </c>
      <c r="AC10" s="32">
        <v>662612.56584198819</v>
      </c>
      <c r="AD10" s="20">
        <v>672656.14624420961</v>
      </c>
      <c r="AG10" s="20"/>
      <c r="AH10" s="20"/>
      <c r="AI10" s="20"/>
      <c r="AJ10" s="20"/>
      <c r="AK10" s="20"/>
      <c r="AL10" s="20"/>
    </row>
    <row r="11" spans="1:39">
      <c r="A11" s="6" t="s">
        <v>30</v>
      </c>
      <c r="B11" s="9">
        <v>30665.638999999999</v>
      </c>
      <c r="C11" s="9">
        <v>32398.41</v>
      </c>
      <c r="D11" s="9">
        <v>29075.764999999999</v>
      </c>
      <c r="E11" s="9">
        <v>28104.6</v>
      </c>
      <c r="F11" s="9">
        <v>30450.065999999999</v>
      </c>
      <c r="G11" s="9">
        <v>31777.405999999999</v>
      </c>
      <c r="H11" s="9">
        <v>31624.388999999999</v>
      </c>
      <c r="I11" s="9">
        <v>32086.337</v>
      </c>
      <c r="J11" s="9">
        <v>31506.091</v>
      </c>
      <c r="K11" s="9">
        <v>31620.319</v>
      </c>
      <c r="L11" s="9">
        <v>34488.911</v>
      </c>
      <c r="M11" s="9">
        <v>35004.084000000003</v>
      </c>
      <c r="N11" s="9">
        <v>34032.701000000001</v>
      </c>
      <c r="O11" s="9">
        <v>34967.756000000001</v>
      </c>
      <c r="P11" s="9">
        <v>38585.646000000001</v>
      </c>
      <c r="Q11" s="9">
        <v>40472.769999999997</v>
      </c>
      <c r="R11" s="9">
        <v>40408.144999999997</v>
      </c>
      <c r="S11" s="9">
        <v>41037.978999999999</v>
      </c>
      <c r="T11" s="9">
        <v>44246.656000000003</v>
      </c>
      <c r="U11" s="9">
        <v>43915.794999999998</v>
      </c>
      <c r="V11" s="18">
        <v>42801.461799999997</v>
      </c>
      <c r="X11" t="s">
        <v>30</v>
      </c>
      <c r="Y11" s="30">
        <v>25754.647037265644</v>
      </c>
      <c r="Z11" s="30">
        <v>25751.495540548185</v>
      </c>
      <c r="AA11" s="30">
        <v>26083.271879148073</v>
      </c>
      <c r="AB11" s="31">
        <v>27588.261443876923</v>
      </c>
      <c r="AC11" s="32">
        <v>27381.966085204338</v>
      </c>
      <c r="AD11" s="20">
        <v>26687.167462293899</v>
      </c>
      <c r="AG11" s="20"/>
      <c r="AH11" s="20"/>
      <c r="AI11" s="20"/>
      <c r="AJ11" s="20"/>
      <c r="AK11" s="20"/>
      <c r="AL11" s="20"/>
    </row>
    <row r="12" spans="1:39">
      <c r="A12" s="5" t="s">
        <v>31</v>
      </c>
      <c r="B12" s="10">
        <v>30665.638999999999</v>
      </c>
      <c r="C12" s="10">
        <v>32398.41</v>
      </c>
      <c r="D12" s="10">
        <v>29075.764999999999</v>
      </c>
      <c r="E12" s="10">
        <v>28104.6</v>
      </c>
      <c r="F12" s="10">
        <v>30450.065999999999</v>
      </c>
      <c r="G12" s="10">
        <v>31777.405999999999</v>
      </c>
      <c r="H12" s="10">
        <v>31624.388999999999</v>
      </c>
      <c r="I12" s="10">
        <v>32086.337</v>
      </c>
      <c r="J12" s="10">
        <v>31506.091</v>
      </c>
      <c r="K12" s="10">
        <v>31620.319</v>
      </c>
      <c r="L12" s="10">
        <v>34488.911</v>
      </c>
      <c r="M12" s="10">
        <v>35004.084000000003</v>
      </c>
      <c r="N12" s="10">
        <v>34032.701000000001</v>
      </c>
      <c r="O12" s="10">
        <v>34967.756000000001</v>
      </c>
      <c r="P12" s="10">
        <v>38585.646000000001</v>
      </c>
      <c r="Q12" s="10">
        <v>40472.769999999997</v>
      </c>
      <c r="R12" s="10">
        <v>40408.144999999997</v>
      </c>
      <c r="S12" s="10">
        <v>41037.978999999999</v>
      </c>
      <c r="T12" s="10">
        <v>44246.656000000003</v>
      </c>
      <c r="U12" s="10">
        <v>43915.794999999998</v>
      </c>
      <c r="V12" s="18">
        <v>42801.461799999997</v>
      </c>
      <c r="X12" t="s">
        <v>31</v>
      </c>
      <c r="Y12" s="30">
        <v>25754.647037265644</v>
      </c>
      <c r="Z12" s="30">
        <v>25751.495540548185</v>
      </c>
      <c r="AA12" s="30">
        <v>26083.271879148073</v>
      </c>
      <c r="AB12" s="31">
        <v>27588.261443876923</v>
      </c>
      <c r="AC12" s="32">
        <v>27381.966085204338</v>
      </c>
      <c r="AD12" s="20">
        <v>26687.167462293899</v>
      </c>
      <c r="AG12" s="20"/>
      <c r="AH12" s="20"/>
      <c r="AI12" s="20"/>
      <c r="AJ12" s="20"/>
      <c r="AK12" s="20"/>
      <c r="AL12" s="20"/>
    </row>
    <row r="13" spans="1:39">
      <c r="A13" s="6" t="s">
        <v>32</v>
      </c>
      <c r="B13" s="9">
        <v>20186.082999999999</v>
      </c>
      <c r="C13" s="9">
        <v>22094.103999999999</v>
      </c>
      <c r="D13" s="9">
        <v>18267.258999999998</v>
      </c>
      <c r="E13" s="9">
        <v>17242.53</v>
      </c>
      <c r="F13" s="9">
        <v>19397.3</v>
      </c>
      <c r="G13" s="9">
        <v>20303.990000000002</v>
      </c>
      <c r="H13" s="9">
        <v>19540.456999999999</v>
      </c>
      <c r="I13" s="9">
        <v>19846.715</v>
      </c>
      <c r="J13" s="9">
        <v>18849.398000000001</v>
      </c>
      <c r="K13" s="9">
        <v>18660.609</v>
      </c>
      <c r="L13" s="9">
        <v>21745.042000000001</v>
      </c>
      <c r="M13" s="9">
        <v>22011.043000000001</v>
      </c>
      <c r="N13" s="9">
        <v>21128.161</v>
      </c>
      <c r="O13" s="9">
        <v>21952.071</v>
      </c>
      <c r="P13" s="9">
        <v>25497.478999999999</v>
      </c>
      <c r="Q13" s="9">
        <v>27346.371999999999</v>
      </c>
      <c r="R13" s="9">
        <v>27285.991999999998</v>
      </c>
      <c r="S13" s="9">
        <v>27670.433000000001</v>
      </c>
      <c r="T13" s="9">
        <v>30623.217000000001</v>
      </c>
      <c r="U13" s="9">
        <v>30098.441999999999</v>
      </c>
      <c r="V13" s="18">
        <v>28605.49</v>
      </c>
      <c r="X13" t="s">
        <v>32</v>
      </c>
      <c r="Y13" s="30">
        <v>17401.728584669745</v>
      </c>
      <c r="Z13" s="30">
        <v>17388.947235945463</v>
      </c>
      <c r="AA13" s="30">
        <v>17587.011946976017</v>
      </c>
      <c r="AB13" s="31">
        <v>19093.902075867074</v>
      </c>
      <c r="AC13" s="32">
        <v>18766.699272129536</v>
      </c>
      <c r="AD13" s="20">
        <v>17835.827793409</v>
      </c>
      <c r="AG13" s="20"/>
      <c r="AH13" s="20"/>
      <c r="AI13" s="20"/>
      <c r="AJ13" s="20"/>
      <c r="AK13" s="20"/>
      <c r="AL13" s="20"/>
    </row>
    <row r="14" spans="1:39">
      <c r="A14" s="5" t="s">
        <v>33</v>
      </c>
      <c r="B14" s="10">
        <v>10075.424000000001</v>
      </c>
      <c r="C14" s="10">
        <v>9925.6440000000002</v>
      </c>
      <c r="D14" s="10">
        <v>10424.968999999999</v>
      </c>
      <c r="E14" s="10">
        <v>10403.504000000001</v>
      </c>
      <c r="F14" s="10">
        <v>10682.192999999999</v>
      </c>
      <c r="G14" s="10">
        <v>11115.647000000001</v>
      </c>
      <c r="H14" s="10">
        <v>11658.737999999999</v>
      </c>
      <c r="I14" s="10">
        <v>11881.003000000001</v>
      </c>
      <c r="J14" s="10">
        <v>12262.312</v>
      </c>
      <c r="K14" s="10">
        <v>12541.369000000001</v>
      </c>
      <c r="L14" s="10">
        <v>12238.857</v>
      </c>
      <c r="M14" s="10">
        <v>12491.642</v>
      </c>
      <c r="N14" s="10">
        <v>12538.664000000001</v>
      </c>
      <c r="O14" s="10">
        <v>12640.859</v>
      </c>
      <c r="P14" s="10">
        <v>12662.103999999999</v>
      </c>
      <c r="Q14" s="10">
        <v>12668.584999999999</v>
      </c>
      <c r="R14" s="10">
        <v>12646.111000000001</v>
      </c>
      <c r="S14" s="10">
        <v>12901.511</v>
      </c>
      <c r="T14" s="10">
        <v>13107.474</v>
      </c>
      <c r="U14" s="10">
        <v>13334.319</v>
      </c>
      <c r="V14" s="18">
        <v>13714.9</v>
      </c>
      <c r="X14" t="s">
        <v>33</v>
      </c>
      <c r="Y14" s="30">
        <v>8061.5914140939194</v>
      </c>
      <c r="Z14" s="30">
        <v>8059.173986377682</v>
      </c>
      <c r="AA14" s="30">
        <v>8200.0533960217563</v>
      </c>
      <c r="AB14" s="31">
        <v>8172.6496931388265</v>
      </c>
      <c r="AC14" s="32">
        <v>8314.0899675685214</v>
      </c>
      <c r="AD14" s="20">
        <v>8551.3862759849617</v>
      </c>
      <c r="AG14" s="20"/>
      <c r="AH14" s="20"/>
      <c r="AI14" s="20"/>
      <c r="AJ14" s="20"/>
      <c r="AK14" s="20"/>
      <c r="AL14" s="20"/>
    </row>
    <row r="15" spans="1:39">
      <c r="A15" s="6" t="s">
        <v>34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18">
        <v>0</v>
      </c>
      <c r="X15" t="s">
        <v>34</v>
      </c>
      <c r="Y15" s="30">
        <v>0</v>
      </c>
      <c r="Z15" s="30">
        <v>0</v>
      </c>
      <c r="AA15" s="30">
        <v>0</v>
      </c>
      <c r="AB15" s="31">
        <v>0</v>
      </c>
      <c r="AC15" s="32">
        <v>0</v>
      </c>
      <c r="AD15" s="20">
        <v>0</v>
      </c>
      <c r="AG15" s="20"/>
      <c r="AH15" s="20"/>
      <c r="AI15" s="20"/>
      <c r="AJ15" s="20"/>
      <c r="AK15" s="20"/>
      <c r="AL15" s="20"/>
    </row>
    <row r="16" spans="1:39">
      <c r="A16" s="5" t="s">
        <v>35</v>
      </c>
      <c r="B16" s="10">
        <v>404.13200000000001</v>
      </c>
      <c r="C16" s="10">
        <v>378.66199999999998</v>
      </c>
      <c r="D16" s="10">
        <v>383.53699999999998</v>
      </c>
      <c r="E16" s="10">
        <v>458.56599999999997</v>
      </c>
      <c r="F16" s="10">
        <v>370.57299999999998</v>
      </c>
      <c r="G16" s="10">
        <v>357.76900000000001</v>
      </c>
      <c r="H16" s="10">
        <v>425.19400000000002</v>
      </c>
      <c r="I16" s="10">
        <v>358.61900000000003</v>
      </c>
      <c r="J16" s="10">
        <v>394.38099999999997</v>
      </c>
      <c r="K16" s="10">
        <v>418.34100000000001</v>
      </c>
      <c r="L16" s="10">
        <v>505.012</v>
      </c>
      <c r="M16" s="10">
        <v>501.399</v>
      </c>
      <c r="N16" s="10">
        <v>365.87599999999998</v>
      </c>
      <c r="O16" s="10">
        <v>374.82600000000002</v>
      </c>
      <c r="P16" s="10">
        <v>426.06299999999999</v>
      </c>
      <c r="Q16" s="10">
        <v>457.81299999999999</v>
      </c>
      <c r="R16" s="10">
        <v>476.04199999999997</v>
      </c>
      <c r="S16" s="10">
        <v>466.03500000000003</v>
      </c>
      <c r="T16" s="10">
        <v>515.96500000000003</v>
      </c>
      <c r="U16" s="10">
        <v>483.03399999999999</v>
      </c>
      <c r="V16" s="18">
        <v>481.0718</v>
      </c>
      <c r="X16" t="s">
        <v>35</v>
      </c>
      <c r="Y16" s="30">
        <v>291.32703850197794</v>
      </c>
      <c r="Z16" s="30">
        <v>303.37431822504203</v>
      </c>
      <c r="AA16" s="30">
        <v>296.20653615030051</v>
      </c>
      <c r="AB16" s="31">
        <v>321.70967487102206</v>
      </c>
      <c r="AC16" s="32">
        <v>301.17684550628297</v>
      </c>
      <c r="AD16" s="20">
        <v>299.95339289993967</v>
      </c>
      <c r="AG16" s="20"/>
      <c r="AH16" s="20"/>
      <c r="AI16" s="20"/>
      <c r="AJ16" s="20"/>
      <c r="AK16" s="20"/>
      <c r="AL16" s="20"/>
    </row>
    <row r="17" spans="1:38">
      <c r="A17" s="6" t="s">
        <v>36</v>
      </c>
      <c r="B17" s="9">
        <v>264630.59299999999</v>
      </c>
      <c r="C17" s="9">
        <v>272275.58399999997</v>
      </c>
      <c r="D17" s="9">
        <v>271985.48100000003</v>
      </c>
      <c r="E17" s="9">
        <v>290881.12400000001</v>
      </c>
      <c r="F17" s="9">
        <v>282491.59600000002</v>
      </c>
      <c r="G17" s="9">
        <v>289525.46799999999</v>
      </c>
      <c r="H17" s="9">
        <v>270993.84899999999</v>
      </c>
      <c r="I17" s="9">
        <v>291483.26899999997</v>
      </c>
      <c r="J17" s="9">
        <v>310273.29499999998</v>
      </c>
      <c r="K17" s="9">
        <v>326976.12900000002</v>
      </c>
      <c r="L17" s="9">
        <v>356743.50400000002</v>
      </c>
      <c r="M17" s="9">
        <v>392112.36</v>
      </c>
      <c r="N17" s="9">
        <v>420017.68199999997</v>
      </c>
      <c r="O17" s="9">
        <v>445652.17700000003</v>
      </c>
      <c r="P17" s="9">
        <v>466449.37599999999</v>
      </c>
      <c r="Q17" s="9">
        <v>440483.07400000002</v>
      </c>
      <c r="R17" s="9">
        <v>419362.29399999999</v>
      </c>
      <c r="S17" s="9">
        <v>393640.11300000001</v>
      </c>
      <c r="T17" s="9">
        <v>430129.39299999998</v>
      </c>
      <c r="U17" s="9">
        <v>449294.18099999998</v>
      </c>
      <c r="V17" s="18">
        <f>SUM(V18,V21,V22,V23)</f>
        <v>440990.03901666653</v>
      </c>
      <c r="X17" t="s">
        <v>36</v>
      </c>
      <c r="Y17" s="30">
        <v>280299.22579452221</v>
      </c>
      <c r="Z17" s="30">
        <v>267253.2046154323</v>
      </c>
      <c r="AA17" s="30">
        <v>250193.17081666156</v>
      </c>
      <c r="AB17" s="31">
        <v>268190.25936739903</v>
      </c>
      <c r="AC17" s="32">
        <v>280139.70887744741</v>
      </c>
      <c r="AD17" s="20">
        <v>274961.98787400528</v>
      </c>
      <c r="AG17" s="20"/>
      <c r="AH17" s="20"/>
      <c r="AI17" s="20"/>
      <c r="AJ17" s="20"/>
      <c r="AK17" s="20"/>
      <c r="AL17" s="20"/>
    </row>
    <row r="18" spans="1:38">
      <c r="A18" s="5" t="s">
        <v>37</v>
      </c>
      <c r="B18" s="10">
        <v>4736.7340000000004</v>
      </c>
      <c r="C18" s="10">
        <v>4692.8130000000001</v>
      </c>
      <c r="D18" s="10">
        <v>6222.0540000000001</v>
      </c>
      <c r="E18" s="10">
        <v>6107.0630000000001</v>
      </c>
      <c r="F18" s="10">
        <v>5635.4579999999996</v>
      </c>
      <c r="G18" s="10">
        <v>6234.9629999999997</v>
      </c>
      <c r="H18" s="10">
        <v>3968.7809999999999</v>
      </c>
      <c r="I18" s="10">
        <v>3547.587</v>
      </c>
      <c r="J18" s="10">
        <v>2933.5619999999999</v>
      </c>
      <c r="K18" s="10">
        <v>3642.6680000000001</v>
      </c>
      <c r="L18" s="10">
        <v>3294.8539999999998</v>
      </c>
      <c r="M18" s="10">
        <v>3155.9490000000001</v>
      </c>
      <c r="N18" s="10">
        <v>3606.1709999999998</v>
      </c>
      <c r="O18" s="10">
        <v>3266.7689999999998</v>
      </c>
      <c r="P18" s="10">
        <v>3643.4369999999999</v>
      </c>
      <c r="Q18" s="10">
        <v>3488.2359999999999</v>
      </c>
      <c r="R18" s="10">
        <v>2721.3780000000002</v>
      </c>
      <c r="S18" s="10">
        <v>2282.9879999999998</v>
      </c>
      <c r="T18" s="10">
        <v>2387.7530000000002</v>
      </c>
      <c r="U18" s="10">
        <v>2211.5459999999998</v>
      </c>
      <c r="V18" s="18">
        <v>2108.1947999999993</v>
      </c>
      <c r="X18" t="s">
        <v>37</v>
      </c>
      <c r="Y18" s="30">
        <v>2219.7217280330296</v>
      </c>
      <c r="Z18" s="30">
        <v>1734.2927627869567</v>
      </c>
      <c r="AA18" s="30">
        <v>1451.0411611846796</v>
      </c>
      <c r="AB18" s="31">
        <v>1488.7894359158229</v>
      </c>
      <c r="AC18" s="32">
        <v>1378.9224940108522</v>
      </c>
      <c r="AD18" s="20">
        <v>1314.4819196510989</v>
      </c>
      <c r="AG18" s="20"/>
      <c r="AH18" s="20"/>
      <c r="AI18" s="20"/>
      <c r="AJ18" s="20"/>
      <c r="AK18" s="20"/>
      <c r="AL18" s="20"/>
    </row>
    <row r="19" spans="1:38">
      <c r="A19" s="6" t="s">
        <v>38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18">
        <v>0</v>
      </c>
      <c r="X19" t="s">
        <v>38</v>
      </c>
      <c r="Y19" s="30">
        <v>0</v>
      </c>
      <c r="Z19" s="30">
        <v>0</v>
      </c>
      <c r="AA19" s="30">
        <v>0</v>
      </c>
      <c r="AB19" s="31">
        <v>0</v>
      </c>
      <c r="AC19" s="32">
        <v>0</v>
      </c>
      <c r="AD19" s="20">
        <v>0</v>
      </c>
      <c r="AG19" s="20"/>
      <c r="AH19" s="20"/>
      <c r="AI19" s="20"/>
      <c r="AJ19" s="20"/>
      <c r="AK19" s="20"/>
      <c r="AL19" s="20"/>
    </row>
    <row r="20" spans="1:38">
      <c r="A20" s="5" t="s">
        <v>39</v>
      </c>
      <c r="B20" s="10">
        <v>4736.7340000000004</v>
      </c>
      <c r="C20" s="10">
        <v>4692.8130000000001</v>
      </c>
      <c r="D20" s="10">
        <v>6222.0540000000001</v>
      </c>
      <c r="E20" s="10">
        <v>6107.0630000000001</v>
      </c>
      <c r="F20" s="10">
        <v>5635.4579999999996</v>
      </c>
      <c r="G20" s="10">
        <v>6234.9629999999997</v>
      </c>
      <c r="H20" s="10">
        <v>3968.7809999999999</v>
      </c>
      <c r="I20" s="10">
        <v>3547.587</v>
      </c>
      <c r="J20" s="10">
        <v>2933.5619999999999</v>
      </c>
      <c r="K20" s="10">
        <v>3642.6680000000001</v>
      </c>
      <c r="L20" s="10">
        <v>3294.8539999999998</v>
      </c>
      <c r="M20" s="10">
        <v>3155.9490000000001</v>
      </c>
      <c r="N20" s="10">
        <v>3606.1709999999998</v>
      </c>
      <c r="O20" s="10">
        <v>3266.7689999999998</v>
      </c>
      <c r="P20" s="10">
        <v>3643.4369999999999</v>
      </c>
      <c r="Q20" s="10">
        <v>3488.2359999999999</v>
      </c>
      <c r="R20" s="10">
        <v>2721.3780000000002</v>
      </c>
      <c r="S20" s="10">
        <v>2282.9879999999998</v>
      </c>
      <c r="T20" s="10">
        <v>2387.7530000000002</v>
      </c>
      <c r="U20" s="10">
        <v>2211.5459999999998</v>
      </c>
      <c r="V20" s="18">
        <v>2108.1947999999993</v>
      </c>
      <c r="X20" t="s">
        <v>39</v>
      </c>
      <c r="Y20" s="30">
        <v>2219.7217280330296</v>
      </c>
      <c r="Z20" s="30">
        <v>1734.2927627869567</v>
      </c>
      <c r="AA20" s="30">
        <v>1451.0411611846796</v>
      </c>
      <c r="AB20" s="31">
        <v>1488.7894359158229</v>
      </c>
      <c r="AC20" s="32">
        <v>1378.9224940108522</v>
      </c>
      <c r="AD20" s="20">
        <v>1314.4819196510989</v>
      </c>
      <c r="AG20" s="20"/>
      <c r="AH20" s="20"/>
      <c r="AI20" s="20"/>
      <c r="AJ20" s="20"/>
      <c r="AK20" s="20"/>
      <c r="AL20" s="20"/>
    </row>
    <row r="21" spans="1:38">
      <c r="A21" s="6" t="s">
        <v>40</v>
      </c>
      <c r="B21" s="9">
        <v>10802.316999999999</v>
      </c>
      <c r="C21" s="9">
        <v>11564.659</v>
      </c>
      <c r="D21" s="9">
        <v>11480.985000000001</v>
      </c>
      <c r="E21" s="9">
        <v>13551.031000000001</v>
      </c>
      <c r="F21" s="9">
        <v>14279.611000000001</v>
      </c>
      <c r="G21" s="9">
        <v>13783.983</v>
      </c>
      <c r="H21" s="9">
        <v>10587.393</v>
      </c>
      <c r="I21" s="9">
        <v>10816.361000000001</v>
      </c>
      <c r="J21" s="9">
        <v>11619.95</v>
      </c>
      <c r="K21" s="9">
        <v>13401.775</v>
      </c>
      <c r="L21" s="9">
        <v>15007.692999999999</v>
      </c>
      <c r="M21" s="9">
        <v>16237.281000000001</v>
      </c>
      <c r="N21" s="9">
        <v>15687.512000000001</v>
      </c>
      <c r="O21" s="9">
        <v>17141.404999999999</v>
      </c>
      <c r="P21" s="9">
        <v>20557.990000000002</v>
      </c>
      <c r="Q21" s="9">
        <v>22035.111000000001</v>
      </c>
      <c r="R21" s="9">
        <v>20260.82</v>
      </c>
      <c r="S21" s="9">
        <v>20486.826000000001</v>
      </c>
      <c r="T21" s="9">
        <v>14278.795</v>
      </c>
      <c r="U21" s="9">
        <v>13849.981</v>
      </c>
      <c r="V21" s="18">
        <v>13035.625999999997</v>
      </c>
      <c r="X21" t="s">
        <v>40</v>
      </c>
      <c r="Y21" s="30">
        <v>14021.933913393366</v>
      </c>
      <c r="Z21" s="30">
        <v>12911.91208796765</v>
      </c>
      <c r="AA21" s="30">
        <v>13021.193185434391</v>
      </c>
      <c r="AB21" s="31">
        <v>8902.9808165282047</v>
      </c>
      <c r="AC21" s="32">
        <v>8635.6107187112175</v>
      </c>
      <c r="AD21" s="20">
        <v>8127.8516996312565</v>
      </c>
      <c r="AG21" s="20"/>
      <c r="AH21" s="20"/>
      <c r="AI21" s="20"/>
      <c r="AJ21" s="20"/>
      <c r="AK21" s="20"/>
      <c r="AL21" s="20"/>
    </row>
    <row r="22" spans="1:38" s="46" customFormat="1">
      <c r="A22" s="52" t="s">
        <v>41</v>
      </c>
      <c r="B22" s="53">
        <v>56389.697999999997</v>
      </c>
      <c r="C22" s="53">
        <v>54793.087</v>
      </c>
      <c r="D22" s="53">
        <v>51010.474000000002</v>
      </c>
      <c r="E22" s="53">
        <v>64224.565999999999</v>
      </c>
      <c r="F22" s="53">
        <v>58841.838000000003</v>
      </c>
      <c r="G22" s="53">
        <v>63400.911</v>
      </c>
      <c r="H22" s="53">
        <v>57300.262000000002</v>
      </c>
      <c r="I22" s="53">
        <v>51998.847999999998</v>
      </c>
      <c r="J22" s="53">
        <v>62775.334999999999</v>
      </c>
      <c r="K22" s="53">
        <v>67220.923999999999</v>
      </c>
      <c r="L22" s="53">
        <v>75012.107000000004</v>
      </c>
      <c r="M22" s="53">
        <v>77166.076000000001</v>
      </c>
      <c r="N22" s="53">
        <v>77752.035999999993</v>
      </c>
      <c r="O22" s="53">
        <v>85205.384000000005</v>
      </c>
      <c r="P22" s="53">
        <v>94714.471000000005</v>
      </c>
      <c r="Q22" s="53">
        <v>79961.589000000007</v>
      </c>
      <c r="R22" s="53">
        <v>76593.103000000003</v>
      </c>
      <c r="S22" s="53">
        <v>60986.313000000002</v>
      </c>
      <c r="T22" s="53">
        <v>66845.350999999995</v>
      </c>
      <c r="U22" s="53">
        <v>59005.830999999998</v>
      </c>
      <c r="V22" s="54">
        <v>44292.248000000051</v>
      </c>
      <c r="X22" s="46" t="s">
        <v>41</v>
      </c>
      <c r="Y22" s="29">
        <v>50883.161721668752</v>
      </c>
      <c r="Z22" s="29">
        <v>48811.61830965634</v>
      </c>
      <c r="AA22" s="29">
        <v>38762.205684783417</v>
      </c>
      <c r="AB22" s="55">
        <v>41678.788555133287</v>
      </c>
      <c r="AC22" s="56">
        <v>36790.764308634258</v>
      </c>
      <c r="AD22" s="57">
        <v>27616.688541638861</v>
      </c>
      <c r="AG22" s="57"/>
      <c r="AH22" s="57"/>
      <c r="AI22" s="57"/>
      <c r="AJ22" s="57"/>
      <c r="AK22" s="57"/>
      <c r="AL22" s="57"/>
    </row>
    <row r="23" spans="1:38">
      <c r="A23" s="6" t="s">
        <v>42</v>
      </c>
      <c r="B23" s="9">
        <v>192701.84400000001</v>
      </c>
      <c r="C23" s="9">
        <v>201225.02499999999</v>
      </c>
      <c r="D23" s="9">
        <v>203271.96799999999</v>
      </c>
      <c r="E23" s="9">
        <v>206998.46400000001</v>
      </c>
      <c r="F23" s="9">
        <v>203734.68900000001</v>
      </c>
      <c r="G23" s="9">
        <v>206105.611</v>
      </c>
      <c r="H23" s="9">
        <v>199137.413</v>
      </c>
      <c r="I23" s="9">
        <v>225120.473</v>
      </c>
      <c r="J23" s="9">
        <v>232944.448</v>
      </c>
      <c r="K23" s="9">
        <v>242710.76199999999</v>
      </c>
      <c r="L23" s="9">
        <v>263428.84999999998</v>
      </c>
      <c r="M23" s="9">
        <v>295553.054</v>
      </c>
      <c r="N23" s="9">
        <v>322971.96299999999</v>
      </c>
      <c r="O23" s="9">
        <v>340038.61900000001</v>
      </c>
      <c r="P23" s="9">
        <v>347533.478</v>
      </c>
      <c r="Q23" s="9">
        <v>334998.13799999998</v>
      </c>
      <c r="R23" s="9">
        <v>319786.99300000002</v>
      </c>
      <c r="S23" s="9">
        <v>309883.98599999998</v>
      </c>
      <c r="T23" s="9">
        <v>346617.49400000001</v>
      </c>
      <c r="U23" s="9">
        <v>374226.82299999997</v>
      </c>
      <c r="V23" s="18">
        <v>381553.97021666646</v>
      </c>
      <c r="X23" t="s">
        <v>42</v>
      </c>
      <c r="Y23" s="30">
        <v>213174.40843142703</v>
      </c>
      <c r="Z23" s="30">
        <v>203795.38145502139</v>
      </c>
      <c r="AA23" s="30">
        <v>196958.73078525905</v>
      </c>
      <c r="AB23" s="31">
        <v>216119.70055982177</v>
      </c>
      <c r="AC23" s="32">
        <v>233334.41135609106</v>
      </c>
      <c r="AD23" s="20">
        <v>237902.96571308406</v>
      </c>
      <c r="AG23" s="20"/>
      <c r="AH23" s="20"/>
      <c r="AI23" s="20"/>
      <c r="AJ23" s="20"/>
      <c r="AK23" s="20"/>
      <c r="AL23" s="20"/>
    </row>
    <row r="24" spans="1:38">
      <c r="A24" s="5" t="s">
        <v>43</v>
      </c>
      <c r="B24" s="10">
        <v>39477.949000000001</v>
      </c>
      <c r="C24" s="10">
        <v>40968.447</v>
      </c>
      <c r="D24" s="10">
        <v>43582.781000000003</v>
      </c>
      <c r="E24" s="10">
        <v>44252.421000000002</v>
      </c>
      <c r="F24" s="10">
        <v>46004.063000000002</v>
      </c>
      <c r="G24" s="10">
        <v>47250.966</v>
      </c>
      <c r="H24" s="10">
        <v>48968.652000000002</v>
      </c>
      <c r="I24" s="10">
        <v>50993.512000000002</v>
      </c>
      <c r="J24" s="10">
        <v>53582.2</v>
      </c>
      <c r="K24" s="10">
        <v>53505.249000000003</v>
      </c>
      <c r="L24" s="10">
        <v>53312.885999999999</v>
      </c>
      <c r="M24" s="10">
        <v>56898.802000000003</v>
      </c>
      <c r="N24" s="10">
        <v>60138.627999999997</v>
      </c>
      <c r="O24" s="10">
        <v>63004.917000000001</v>
      </c>
      <c r="P24" s="10">
        <v>64611.775999999998</v>
      </c>
      <c r="Q24" s="10">
        <v>65645.839000000007</v>
      </c>
      <c r="R24" s="10">
        <v>65980.244000000006</v>
      </c>
      <c r="S24" s="10">
        <v>68175.644</v>
      </c>
      <c r="T24" s="10">
        <v>69133.332999999999</v>
      </c>
      <c r="U24" s="10">
        <v>74958.827999999994</v>
      </c>
      <c r="V24" s="18">
        <v>75184.842999999993</v>
      </c>
      <c r="X24" t="s">
        <v>43</v>
      </c>
      <c r="Y24" s="30">
        <v>41773.405005641267</v>
      </c>
      <c r="Z24" s="30">
        <v>42048.204863902603</v>
      </c>
      <c r="AA24" s="30">
        <v>43331.662555507668</v>
      </c>
      <c r="AB24" s="31">
        <v>43105.369709534752</v>
      </c>
      <c r="AC24" s="32">
        <v>46737.627910018833</v>
      </c>
      <c r="AD24" s="20">
        <v>46878.550670605255</v>
      </c>
      <c r="AG24" s="20"/>
      <c r="AH24" s="20"/>
      <c r="AI24" s="20"/>
      <c r="AJ24" s="20"/>
      <c r="AK24" s="20"/>
      <c r="AL24" s="20"/>
    </row>
    <row r="25" spans="1:38">
      <c r="A25" s="6" t="s">
        <v>44</v>
      </c>
      <c r="B25" s="9">
        <v>1046.7460000000001</v>
      </c>
      <c r="C25" s="9">
        <v>1215.971</v>
      </c>
      <c r="D25" s="9">
        <v>1086.1679999999999</v>
      </c>
      <c r="E25" s="9">
        <v>1095.9169999999999</v>
      </c>
      <c r="F25" s="9">
        <v>1136.0999999999999</v>
      </c>
      <c r="G25" s="9">
        <v>1269.1569999999999</v>
      </c>
      <c r="H25" s="9">
        <v>1328.194</v>
      </c>
      <c r="I25" s="9">
        <v>1366.0609999999999</v>
      </c>
      <c r="J25" s="9">
        <v>1627.5450000000001</v>
      </c>
      <c r="K25" s="9">
        <v>1096.7439999999999</v>
      </c>
      <c r="L25" s="9">
        <v>966.32799999999997</v>
      </c>
      <c r="M25" s="9">
        <v>2214.1260000000002</v>
      </c>
      <c r="N25" s="9">
        <v>3762.5430000000001</v>
      </c>
      <c r="O25" s="9">
        <v>3904.72</v>
      </c>
      <c r="P25" s="9">
        <v>3934.06</v>
      </c>
      <c r="Q25" s="9">
        <v>3866.1480000000001</v>
      </c>
      <c r="R25" s="9">
        <v>3828.5149999999999</v>
      </c>
      <c r="S25" s="9">
        <v>3820.9609999999998</v>
      </c>
      <c r="T25" s="9">
        <v>3882.2539999999999</v>
      </c>
      <c r="U25" s="9">
        <v>3989.63</v>
      </c>
      <c r="V25" s="18">
        <v>3811.1970000000097</v>
      </c>
      <c r="X25" t="s">
        <v>44</v>
      </c>
      <c r="Y25" s="30">
        <v>2460.2041603238549</v>
      </c>
      <c r="Z25" s="30">
        <v>2439.8543152481225</v>
      </c>
      <c r="AA25" s="30">
        <v>2428.5592768255351</v>
      </c>
      <c r="AB25" s="31">
        <v>2420.6267326402462</v>
      </c>
      <c r="AC25" s="32">
        <v>2487.5768126824028</v>
      </c>
      <c r="AD25" s="20">
        <v>2376.3219360604262</v>
      </c>
      <c r="AG25" s="20"/>
      <c r="AH25" s="20"/>
      <c r="AI25" s="20"/>
      <c r="AJ25" s="20"/>
      <c r="AK25" s="20"/>
      <c r="AL25" s="20"/>
    </row>
    <row r="26" spans="1:38">
      <c r="A26" s="5" t="s">
        <v>45</v>
      </c>
      <c r="B26" s="10">
        <v>1955.4259999999999</v>
      </c>
      <c r="C26" s="10">
        <v>1878.019</v>
      </c>
      <c r="D26" s="10">
        <v>1883.596</v>
      </c>
      <c r="E26" s="10">
        <v>2099.0230000000001</v>
      </c>
      <c r="F26" s="10">
        <v>2253.5279999999998</v>
      </c>
      <c r="G26" s="10">
        <v>1969.7629999999999</v>
      </c>
      <c r="H26" s="10">
        <v>1998.6079999999999</v>
      </c>
      <c r="I26" s="10">
        <v>2193.8780000000002</v>
      </c>
      <c r="J26" s="10">
        <v>2290.7939999999999</v>
      </c>
      <c r="K26" s="10">
        <v>2632.1320000000001</v>
      </c>
      <c r="L26" s="10">
        <v>2614.471</v>
      </c>
      <c r="M26" s="10">
        <v>2698.3420000000001</v>
      </c>
      <c r="N26" s="10">
        <v>2879.35</v>
      </c>
      <c r="O26" s="10">
        <v>3093.5630000000001</v>
      </c>
      <c r="P26" s="10">
        <v>3350.288</v>
      </c>
      <c r="Q26" s="10">
        <v>3370.1660000000002</v>
      </c>
      <c r="R26" s="10">
        <v>3118.3919999999998</v>
      </c>
      <c r="S26" s="10">
        <v>2612.3380000000002</v>
      </c>
      <c r="T26" s="10">
        <v>2780.65</v>
      </c>
      <c r="U26" s="10">
        <v>2687.5189999999998</v>
      </c>
      <c r="V26" s="18">
        <v>2829.7851999999998</v>
      </c>
      <c r="X26" t="s">
        <v>45</v>
      </c>
      <c r="Y26" s="30">
        <v>2144.5884674311496</v>
      </c>
      <c r="Z26" s="30">
        <v>1987.3037399187997</v>
      </c>
      <c r="AA26" s="30">
        <v>1660.3722686789699</v>
      </c>
      <c r="AB26" s="31">
        <v>1733.7649015536083</v>
      </c>
      <c r="AC26" s="32">
        <v>1675.6967307854106</v>
      </c>
      <c r="AD26" s="20">
        <v>1764.4012222666852</v>
      </c>
      <c r="AG26" s="20"/>
      <c r="AH26" s="20"/>
      <c r="AI26" s="20"/>
      <c r="AJ26" s="20"/>
      <c r="AK26" s="20"/>
      <c r="AL26" s="20"/>
    </row>
    <row r="27" spans="1:38">
      <c r="A27" s="6" t="s">
        <v>46</v>
      </c>
      <c r="B27" s="9">
        <v>20223.874</v>
      </c>
      <c r="C27" s="9">
        <v>20929.297999999999</v>
      </c>
      <c r="D27" s="9">
        <v>20496.679</v>
      </c>
      <c r="E27" s="9">
        <v>20530.12</v>
      </c>
      <c r="F27" s="9">
        <v>20890.295999999998</v>
      </c>
      <c r="G27" s="9">
        <v>20186.45</v>
      </c>
      <c r="H27" s="9">
        <v>18974.201000000001</v>
      </c>
      <c r="I27" s="9">
        <v>20904.599999999999</v>
      </c>
      <c r="J27" s="9">
        <v>21194.558000000001</v>
      </c>
      <c r="K27" s="9">
        <v>21552.016</v>
      </c>
      <c r="L27" s="9">
        <v>21921.221000000001</v>
      </c>
      <c r="M27" s="9">
        <v>22750.025000000001</v>
      </c>
      <c r="N27" s="9">
        <v>23995.046999999999</v>
      </c>
      <c r="O27" s="9">
        <v>23601.300999999999</v>
      </c>
      <c r="P27" s="9">
        <v>23285.582999999999</v>
      </c>
      <c r="Q27" s="9">
        <v>23408.647000000001</v>
      </c>
      <c r="R27" s="9">
        <v>22162.786</v>
      </c>
      <c r="S27" s="9">
        <v>15557.638999999999</v>
      </c>
      <c r="T27" s="9">
        <v>18979.164000000001</v>
      </c>
      <c r="U27" s="9">
        <v>20284.406999999999</v>
      </c>
      <c r="V27" s="18">
        <v>21277.771000000001</v>
      </c>
      <c r="X27" t="s">
        <v>46</v>
      </c>
      <c r="Y27" s="30">
        <v>14895.976754369602</v>
      </c>
      <c r="Z27" s="30">
        <v>14124.006059796207</v>
      </c>
      <c r="AA27" s="30">
        <v>9888.2580897718508</v>
      </c>
      <c r="AB27" s="31">
        <v>11833.710968309491</v>
      </c>
      <c r="AC27" s="32">
        <v>12647.543885576511</v>
      </c>
      <c r="AD27" s="20">
        <v>13266.916923415471</v>
      </c>
      <c r="AG27" s="20"/>
      <c r="AH27" s="20"/>
      <c r="AI27" s="20"/>
      <c r="AJ27" s="20"/>
      <c r="AK27" s="20"/>
      <c r="AL27" s="20"/>
    </row>
    <row r="28" spans="1:38">
      <c r="A28" s="5" t="s">
        <v>47</v>
      </c>
      <c r="B28" s="10">
        <v>364.84800000000001</v>
      </c>
      <c r="C28" s="10">
        <v>369.76400000000001</v>
      </c>
      <c r="D28" s="10">
        <v>372.85300000000001</v>
      </c>
      <c r="E28" s="10">
        <v>384.24200000000002</v>
      </c>
      <c r="F28" s="10">
        <v>400.26900000000001</v>
      </c>
      <c r="G28" s="10">
        <v>390.40300000000002</v>
      </c>
      <c r="H28" s="10">
        <v>348.21</v>
      </c>
      <c r="I28" s="10">
        <v>373.74</v>
      </c>
      <c r="J28" s="10">
        <v>375.05</v>
      </c>
      <c r="K28" s="10">
        <v>422.32</v>
      </c>
      <c r="L28" s="10">
        <v>477.202</v>
      </c>
      <c r="M28" s="10">
        <v>537.19000000000005</v>
      </c>
      <c r="N28" s="10">
        <v>576.779</v>
      </c>
      <c r="O28" s="10">
        <v>618.26700000000005</v>
      </c>
      <c r="P28" s="10">
        <v>650.35299999999995</v>
      </c>
      <c r="Q28" s="10">
        <v>683.27700000000004</v>
      </c>
      <c r="R28" s="10">
        <v>689.26099999999997</v>
      </c>
      <c r="S28" s="10">
        <v>696.16399999999999</v>
      </c>
      <c r="T28" s="10">
        <v>799.26</v>
      </c>
      <c r="U28" s="10">
        <v>854.51300000000003</v>
      </c>
      <c r="V28" s="18">
        <v>895.34789999999998</v>
      </c>
      <c r="X28" t="s">
        <v>47</v>
      </c>
      <c r="Y28" s="30">
        <v>434.79993990235312</v>
      </c>
      <c r="Z28" s="30">
        <v>439.2555403811233</v>
      </c>
      <c r="AA28" s="30">
        <v>442.47390653607084</v>
      </c>
      <c r="AB28" s="31">
        <v>498.34712574964016</v>
      </c>
      <c r="AC28" s="32">
        <v>532.79795994507708</v>
      </c>
      <c r="AD28" s="20">
        <v>558.25895517225467</v>
      </c>
      <c r="AG28" s="20"/>
      <c r="AH28" s="20"/>
      <c r="AI28" s="20"/>
      <c r="AJ28" s="20"/>
      <c r="AK28" s="20"/>
      <c r="AL28" s="20"/>
    </row>
    <row r="29" spans="1:38">
      <c r="A29" s="6" t="s">
        <v>48</v>
      </c>
      <c r="B29" s="9">
        <v>3456.0129999999999</v>
      </c>
      <c r="C29" s="9">
        <v>3670.413</v>
      </c>
      <c r="D29" s="9">
        <v>3965.8679999999999</v>
      </c>
      <c r="E29" s="9">
        <v>4503.7219999999998</v>
      </c>
      <c r="F29" s="9">
        <v>4704.2160000000003</v>
      </c>
      <c r="G29" s="9">
        <v>4893.3270000000002</v>
      </c>
      <c r="H29" s="9">
        <v>4819.6350000000002</v>
      </c>
      <c r="I29" s="9">
        <v>5236.4939999999997</v>
      </c>
      <c r="J29" s="9">
        <v>5576.1369999999997</v>
      </c>
      <c r="K29" s="9">
        <v>5858.0789999999997</v>
      </c>
      <c r="L29" s="9">
        <v>5979.0219999999999</v>
      </c>
      <c r="M29" s="9">
        <v>6471.7049999999999</v>
      </c>
      <c r="N29" s="9">
        <v>6709.88</v>
      </c>
      <c r="O29" s="9">
        <v>6573.3159999999998</v>
      </c>
      <c r="P29" s="9">
        <v>6896.7960000000003</v>
      </c>
      <c r="Q29" s="9">
        <v>6911.45</v>
      </c>
      <c r="R29" s="9">
        <v>6750.2060000000001</v>
      </c>
      <c r="S29" s="9">
        <v>6448.049</v>
      </c>
      <c r="T29" s="9">
        <v>7284.7420000000002</v>
      </c>
      <c r="U29" s="9">
        <v>7564.2740000000003</v>
      </c>
      <c r="V29" s="18">
        <v>7592.3415499999992</v>
      </c>
      <c r="X29" t="s">
        <v>48</v>
      </c>
      <c r="Y29" s="30">
        <v>4398.0670279229626</v>
      </c>
      <c r="Z29" s="30">
        <v>4301.8035029022403</v>
      </c>
      <c r="AA29" s="30">
        <v>4098.3064774478498</v>
      </c>
      <c r="AB29" s="31">
        <v>4542.1142525932555</v>
      </c>
      <c r="AC29" s="32">
        <v>4716.4054328788307</v>
      </c>
      <c r="AD29" s="20">
        <v>4733.9058493507346</v>
      </c>
      <c r="AG29" s="20"/>
      <c r="AH29" s="20"/>
      <c r="AI29" s="20"/>
      <c r="AJ29" s="20"/>
      <c r="AK29" s="20"/>
      <c r="AL29" s="20"/>
    </row>
    <row r="30" spans="1:38">
      <c r="A30" s="5" t="s">
        <v>49</v>
      </c>
      <c r="B30" s="10">
        <v>64817.468999999997</v>
      </c>
      <c r="C30" s="10">
        <v>69453.784</v>
      </c>
      <c r="D30" s="10">
        <v>68134.789000000004</v>
      </c>
      <c r="E30" s="10">
        <v>69816.631999999998</v>
      </c>
      <c r="F30" s="10">
        <v>65980.082999999999</v>
      </c>
      <c r="G30" s="10">
        <v>68829.195000000007</v>
      </c>
      <c r="H30" s="10">
        <v>67007.687999999995</v>
      </c>
      <c r="I30" s="10">
        <v>68259.89</v>
      </c>
      <c r="J30" s="10">
        <v>66831.066999999995</v>
      </c>
      <c r="K30" s="10">
        <v>70066.683999999994</v>
      </c>
      <c r="L30" s="10">
        <v>73272.251999999993</v>
      </c>
      <c r="M30" s="10">
        <v>68470.559999999998</v>
      </c>
      <c r="N30" s="10">
        <v>64610.453000000001</v>
      </c>
      <c r="O30" s="10">
        <v>71547.653000000006</v>
      </c>
      <c r="P30" s="10">
        <v>68071.952000000005</v>
      </c>
      <c r="Q30" s="10">
        <v>67197.354000000007</v>
      </c>
      <c r="R30" s="10">
        <v>55104.89</v>
      </c>
      <c r="S30" s="10">
        <v>51937.017</v>
      </c>
      <c r="T30" s="10">
        <v>56912.601999999999</v>
      </c>
      <c r="U30" s="10">
        <v>64120.62</v>
      </c>
      <c r="V30" s="18">
        <v>67315.089166666483</v>
      </c>
      <c r="X30" t="s">
        <v>49</v>
      </c>
      <c r="Y30" s="30">
        <v>42760.703903098081</v>
      </c>
      <c r="Z30" s="30">
        <v>35117.507351485656</v>
      </c>
      <c r="AA30" s="30">
        <v>33010.57625188939</v>
      </c>
      <c r="AB30" s="31">
        <v>35485.613724736904</v>
      </c>
      <c r="AC30" s="32">
        <v>39979.889745871049</v>
      </c>
      <c r="AD30" s="20">
        <v>41971.675306895107</v>
      </c>
      <c r="AG30" s="20"/>
      <c r="AH30" s="20"/>
      <c r="AI30" s="20"/>
      <c r="AJ30" s="20"/>
      <c r="AK30" s="20"/>
      <c r="AL30" s="20"/>
    </row>
    <row r="31" spans="1:38">
      <c r="A31" s="6" t="s">
        <v>50</v>
      </c>
      <c r="B31" s="9">
        <v>2776.3310000000001</v>
      </c>
      <c r="C31" s="9">
        <v>2835.9630000000002</v>
      </c>
      <c r="D31" s="9">
        <v>3054.2179999999998</v>
      </c>
      <c r="E31" s="9">
        <v>3279.2539999999999</v>
      </c>
      <c r="F31" s="9">
        <v>3147.7289999999998</v>
      </c>
      <c r="G31" s="9">
        <v>2904.6390000000001</v>
      </c>
      <c r="H31" s="9">
        <v>2292.5729999999999</v>
      </c>
      <c r="I31" s="9">
        <v>2542.8040000000001</v>
      </c>
      <c r="J31" s="9">
        <v>3789.779</v>
      </c>
      <c r="K31" s="9">
        <v>4090.2719999999999</v>
      </c>
      <c r="L31" s="9">
        <v>4229.6090000000004</v>
      </c>
      <c r="M31" s="9">
        <v>4203.3</v>
      </c>
      <c r="N31" s="9">
        <v>4609.3100000000004</v>
      </c>
      <c r="O31" s="9">
        <v>5075.5450000000001</v>
      </c>
      <c r="P31" s="9">
        <v>5416.1369999999997</v>
      </c>
      <c r="Q31" s="9">
        <v>5035.1689999999999</v>
      </c>
      <c r="R31" s="9">
        <v>5075.68</v>
      </c>
      <c r="S31" s="9">
        <v>4974.4889999999996</v>
      </c>
      <c r="T31" s="9">
        <v>5583.518</v>
      </c>
      <c r="U31" s="9">
        <v>5800.0929999999998</v>
      </c>
      <c r="V31" s="18">
        <v>6021.1494499999999</v>
      </c>
      <c r="X31" t="s">
        <v>50</v>
      </c>
      <c r="Y31" s="30">
        <v>3204.1048924494621</v>
      </c>
      <c r="Z31" s="30">
        <v>3234.6535799960538</v>
      </c>
      <c r="AA31" s="30">
        <v>3161.7285307064317</v>
      </c>
      <c r="AB31" s="31">
        <v>3481.3829628298417</v>
      </c>
      <c r="AC31" s="32">
        <v>3616.4197828373844</v>
      </c>
      <c r="AD31" s="20">
        <v>3754.2508346677264</v>
      </c>
      <c r="AG31" s="20"/>
      <c r="AH31" s="20"/>
      <c r="AI31" s="20"/>
      <c r="AJ31" s="20"/>
      <c r="AK31" s="20"/>
      <c r="AL31" s="20"/>
    </row>
    <row r="32" spans="1:38">
      <c r="A32" s="5" t="s">
        <v>51</v>
      </c>
      <c r="B32" s="10">
        <v>7715.9970000000003</v>
      </c>
      <c r="C32" s="10">
        <v>7684.5969999999998</v>
      </c>
      <c r="D32" s="10">
        <v>11109.179</v>
      </c>
      <c r="E32" s="10">
        <v>11666.295</v>
      </c>
      <c r="F32" s="10">
        <v>11053.016</v>
      </c>
      <c r="G32" s="10">
        <v>13020.576999999999</v>
      </c>
      <c r="H32" s="10">
        <v>11893.922</v>
      </c>
      <c r="I32" s="10">
        <v>14671.63</v>
      </c>
      <c r="J32" s="10">
        <v>15337.357</v>
      </c>
      <c r="K32" s="10">
        <v>16571.054</v>
      </c>
      <c r="L32" s="10">
        <v>22396.368999999999</v>
      </c>
      <c r="M32" s="10">
        <v>21984.127</v>
      </c>
      <c r="N32" s="10">
        <v>23142.863000000001</v>
      </c>
      <c r="O32" s="10">
        <v>22325.505000000001</v>
      </c>
      <c r="P32" s="10">
        <v>20646.317999999999</v>
      </c>
      <c r="Q32" s="10">
        <v>21170.764999999999</v>
      </c>
      <c r="R32" s="10">
        <v>22159.056</v>
      </c>
      <c r="S32" s="10">
        <v>20055.325000000001</v>
      </c>
      <c r="T32" s="10">
        <v>21885.613000000001</v>
      </c>
      <c r="U32" s="10">
        <v>24212.722000000002</v>
      </c>
      <c r="V32" s="18">
        <v>26086.65</v>
      </c>
      <c r="X32" t="s">
        <v>51</v>
      </c>
      <c r="Y32" s="30">
        <v>13471.911610791582</v>
      </c>
      <c r="Z32" s="30">
        <v>14121.628987590437</v>
      </c>
      <c r="AA32" s="30">
        <v>12746.936066215037</v>
      </c>
      <c r="AB32" s="31">
        <v>13645.912886693892</v>
      </c>
      <c r="AC32" s="32">
        <v>15096.890142475642</v>
      </c>
      <c r="AD32" s="20">
        <v>16265.304216321163</v>
      </c>
      <c r="AG32" s="20"/>
      <c r="AH32" s="20"/>
      <c r="AI32" s="20"/>
      <c r="AJ32" s="20"/>
      <c r="AK32" s="20"/>
      <c r="AL32" s="20"/>
    </row>
    <row r="33" spans="1:38">
      <c r="A33" s="6" t="s">
        <v>52</v>
      </c>
      <c r="B33" s="9">
        <v>48361.999000000003</v>
      </c>
      <c r="C33" s="9">
        <v>49568.31</v>
      </c>
      <c r="D33" s="9">
        <v>46910.082999999999</v>
      </c>
      <c r="E33" s="9">
        <v>46663.264000000003</v>
      </c>
      <c r="F33" s="9">
        <v>45096.091</v>
      </c>
      <c r="G33" s="9">
        <v>42275.794999999998</v>
      </c>
      <c r="H33" s="9">
        <v>38468.548000000003</v>
      </c>
      <c r="I33" s="9">
        <v>55419.59</v>
      </c>
      <c r="J33" s="9">
        <v>58006.978000000003</v>
      </c>
      <c r="K33" s="9">
        <v>62648.152000000002</v>
      </c>
      <c r="L33" s="9">
        <v>73986.714000000007</v>
      </c>
      <c r="M33" s="9">
        <v>105238.262</v>
      </c>
      <c r="N33" s="9">
        <v>128214.586</v>
      </c>
      <c r="O33" s="9">
        <v>135749.02900000001</v>
      </c>
      <c r="P33" s="9">
        <v>145974.03899999999</v>
      </c>
      <c r="Q33" s="9">
        <v>132981.476</v>
      </c>
      <c r="R33" s="9">
        <v>130647.924</v>
      </c>
      <c r="S33" s="9">
        <v>131545.75399999999</v>
      </c>
      <c r="T33" s="9">
        <v>154410.65599999999</v>
      </c>
      <c r="U33" s="9">
        <v>163800.772</v>
      </c>
      <c r="V33" s="18">
        <v>164286</v>
      </c>
      <c r="X33" t="s">
        <v>52</v>
      </c>
      <c r="Y33" s="30">
        <v>84622.104611930743</v>
      </c>
      <c r="Z33" s="30">
        <v>83259.932676144337</v>
      </c>
      <c r="AA33" s="30">
        <v>83608.98245329113</v>
      </c>
      <c r="AB33" s="31">
        <v>96276.689190897101</v>
      </c>
      <c r="AC33" s="32">
        <v>102131.52656428715</v>
      </c>
      <c r="AD33" s="20">
        <v>102434.0713921695</v>
      </c>
      <c r="AG33" s="20"/>
      <c r="AH33" s="20"/>
      <c r="AI33" s="20"/>
      <c r="AJ33" s="20"/>
      <c r="AK33" s="20"/>
      <c r="AL33" s="20"/>
    </row>
    <row r="34" spans="1:38">
      <c r="A34" s="5" t="s">
        <v>53</v>
      </c>
      <c r="B34" s="10">
        <v>1246.058</v>
      </c>
      <c r="C34" s="10">
        <v>1219.511</v>
      </c>
      <c r="D34" s="10">
        <v>1201.021</v>
      </c>
      <c r="E34" s="10">
        <v>1224.404</v>
      </c>
      <c r="F34" s="10">
        <v>1204.1420000000001</v>
      </c>
      <c r="G34" s="10">
        <v>1121.375</v>
      </c>
      <c r="H34" s="10">
        <v>1144.088</v>
      </c>
      <c r="I34" s="10">
        <v>1204.7260000000001</v>
      </c>
      <c r="J34" s="10">
        <v>1306.498</v>
      </c>
      <c r="K34" s="10">
        <v>1338.6569999999999</v>
      </c>
      <c r="L34" s="10">
        <v>1292.3409999999999</v>
      </c>
      <c r="M34" s="10">
        <v>1363.3689999999999</v>
      </c>
      <c r="N34" s="10">
        <v>1488.9490000000001</v>
      </c>
      <c r="O34" s="10">
        <v>1456.241</v>
      </c>
      <c r="P34" s="10">
        <v>1417.078</v>
      </c>
      <c r="Q34" s="10">
        <v>1513.1679999999999</v>
      </c>
      <c r="R34" s="10">
        <v>1409.9680000000001</v>
      </c>
      <c r="S34" s="10">
        <v>1257.1969999999999</v>
      </c>
      <c r="T34" s="10">
        <v>1533.3119999999999</v>
      </c>
      <c r="U34" s="10">
        <v>1972.838</v>
      </c>
      <c r="V34" s="18">
        <v>2125.7614000000121</v>
      </c>
      <c r="X34" t="s">
        <v>53</v>
      </c>
      <c r="Y34" s="30">
        <v>962.8969736463597</v>
      </c>
      <c r="Z34" s="30">
        <v>898.55113775491679</v>
      </c>
      <c r="AA34" s="30">
        <v>799.06008911036565</v>
      </c>
      <c r="AB34" s="31">
        <v>956.03636873787275</v>
      </c>
      <c r="AC34" s="32">
        <v>1230.0855126863207</v>
      </c>
      <c r="AD34" s="20">
        <v>1325.4348819151933</v>
      </c>
      <c r="AG34" s="20"/>
      <c r="AH34" s="20"/>
      <c r="AI34" s="20"/>
      <c r="AJ34" s="20"/>
      <c r="AK34" s="20"/>
      <c r="AL34" s="20"/>
    </row>
    <row r="35" spans="1:38">
      <c r="A35" s="6" t="s">
        <v>54</v>
      </c>
      <c r="B35" s="9">
        <v>1259.134</v>
      </c>
      <c r="C35" s="9">
        <v>1430.9480000000001</v>
      </c>
      <c r="D35" s="9">
        <v>1474.7329999999999</v>
      </c>
      <c r="E35" s="9">
        <v>1483.17</v>
      </c>
      <c r="F35" s="9">
        <v>1865.1559999999999</v>
      </c>
      <c r="G35" s="9">
        <v>1993.9639999999999</v>
      </c>
      <c r="H35" s="9">
        <v>1893.0940000000001</v>
      </c>
      <c r="I35" s="9">
        <v>1953.548</v>
      </c>
      <c r="J35" s="9">
        <v>3026.4850000000001</v>
      </c>
      <c r="K35" s="9">
        <v>2929.4029999999998</v>
      </c>
      <c r="L35" s="9">
        <v>2980.4349999999999</v>
      </c>
      <c r="M35" s="9">
        <v>2723.2460000000001</v>
      </c>
      <c r="N35" s="9">
        <v>2843.5749999999998</v>
      </c>
      <c r="O35" s="9">
        <v>3088.5619999999999</v>
      </c>
      <c r="P35" s="9">
        <v>3279.098</v>
      </c>
      <c r="Q35" s="9">
        <v>3214.6790000000001</v>
      </c>
      <c r="R35" s="9">
        <v>2860.0709999999999</v>
      </c>
      <c r="S35" s="9">
        <v>2803.4090000000001</v>
      </c>
      <c r="T35" s="9">
        <v>3432.39</v>
      </c>
      <c r="U35" s="9">
        <v>3980.607</v>
      </c>
      <c r="V35" s="18">
        <v>4128.0345500000049</v>
      </c>
      <c r="X35" t="s">
        <v>54</v>
      </c>
      <c r="Y35" s="30">
        <v>2045.645083919635</v>
      </c>
      <c r="Z35" s="30">
        <v>1822.6796999008789</v>
      </c>
      <c r="AA35" s="30">
        <v>1781.8148192787619</v>
      </c>
      <c r="AB35" s="31">
        <v>2140.1317355451383</v>
      </c>
      <c r="AC35" s="32">
        <v>2481.9508760464655</v>
      </c>
      <c r="AD35" s="20">
        <v>2573.8735242445659</v>
      </c>
      <c r="AG35" s="20"/>
      <c r="AH35" s="20"/>
      <c r="AI35" s="20"/>
      <c r="AJ35" s="20"/>
      <c r="AK35" s="20"/>
      <c r="AL35" s="20"/>
    </row>
    <row r="36" spans="1:38">
      <c r="A36" s="5" t="s">
        <v>55</v>
      </c>
      <c r="B36" s="10">
        <v>371131.92499999999</v>
      </c>
      <c r="C36" s="10">
        <v>379510.81199999998</v>
      </c>
      <c r="D36" s="10">
        <v>385850.78700000001</v>
      </c>
      <c r="E36" s="10">
        <v>403859.69</v>
      </c>
      <c r="F36" s="10">
        <v>419086.42599999998</v>
      </c>
      <c r="G36" s="10">
        <v>428593.20799999998</v>
      </c>
      <c r="H36" s="10">
        <v>415254.864</v>
      </c>
      <c r="I36" s="10">
        <v>443644.51400000002</v>
      </c>
      <c r="J36" s="10">
        <v>465627.79300000001</v>
      </c>
      <c r="K36" s="10">
        <v>486718.89399999997</v>
      </c>
      <c r="L36" s="10">
        <v>490630.16899999999</v>
      </c>
      <c r="M36" s="10">
        <v>497139.83399999997</v>
      </c>
      <c r="N36" s="10">
        <v>511616.51500000001</v>
      </c>
      <c r="O36" s="10">
        <v>521021.337</v>
      </c>
      <c r="P36" s="10">
        <v>546055.19700000004</v>
      </c>
      <c r="Q36" s="10">
        <v>576831.59299999999</v>
      </c>
      <c r="R36" s="10">
        <v>579823.76599999995</v>
      </c>
      <c r="S36" s="10">
        <v>534924.20700000005</v>
      </c>
      <c r="T36" s="10">
        <v>558308.11800000002</v>
      </c>
      <c r="U36" s="10">
        <v>569502.52300000004</v>
      </c>
      <c r="V36" s="18">
        <v>595029.11169999978</v>
      </c>
      <c r="X36" t="s">
        <v>55</v>
      </c>
      <c r="Y36" s="30">
        <v>367063.93156827841</v>
      </c>
      <c r="Z36" s="30">
        <v>369512.85748090775</v>
      </c>
      <c r="AA36" s="30">
        <v>339991.73121850577</v>
      </c>
      <c r="AB36" s="31">
        <v>348111.06009057246</v>
      </c>
      <c r="AC36" s="32">
        <v>355090.8908793364</v>
      </c>
      <c r="AD36" s="20">
        <v>371006.99090791045</v>
      </c>
      <c r="AG36" s="20"/>
      <c r="AH36" s="20"/>
      <c r="AI36" s="20"/>
      <c r="AJ36" s="20"/>
      <c r="AK36" s="20"/>
      <c r="AL36" s="20"/>
    </row>
    <row r="37" spans="1:38" s="61" customFormat="1">
      <c r="A37" s="58" t="s">
        <v>56</v>
      </c>
      <c r="B37" s="59">
        <v>69701.116999999998</v>
      </c>
      <c r="C37" s="59">
        <v>71154.823000000004</v>
      </c>
      <c r="D37" s="59">
        <v>70964.517000000007</v>
      </c>
      <c r="E37" s="59">
        <v>75651.341</v>
      </c>
      <c r="F37" s="59">
        <v>77944.866999999998</v>
      </c>
      <c r="G37" s="59">
        <v>78153.353000000003</v>
      </c>
      <c r="H37" s="59">
        <v>73987.540999999997</v>
      </c>
      <c r="I37" s="59">
        <v>79617.645999999993</v>
      </c>
      <c r="J37" s="59">
        <v>87979.929000000004</v>
      </c>
      <c r="K37" s="59">
        <v>95822.221999999994</v>
      </c>
      <c r="L37" s="59">
        <v>91434.692999999999</v>
      </c>
      <c r="M37" s="59">
        <v>91362.178</v>
      </c>
      <c r="N37" s="59">
        <v>93617.820999999996</v>
      </c>
      <c r="O37" s="59">
        <v>93806.535999999993</v>
      </c>
      <c r="P37" s="59">
        <v>104374.36599999999</v>
      </c>
      <c r="Q37" s="59">
        <v>122568.461</v>
      </c>
      <c r="R37" s="59">
        <v>120867.98699999999</v>
      </c>
      <c r="S37" s="59">
        <v>109344.499</v>
      </c>
      <c r="T37" s="59">
        <v>118546.766</v>
      </c>
      <c r="U37" s="59">
        <v>127767.674</v>
      </c>
      <c r="V37" s="60">
        <v>131681.69</v>
      </c>
      <c r="X37" s="61" t="s">
        <v>56</v>
      </c>
      <c r="Y37" s="62">
        <v>77995.834012741398</v>
      </c>
      <c r="Z37" s="62">
        <v>77027.327738641208</v>
      </c>
      <c r="AA37" s="62">
        <v>69498.11772909759</v>
      </c>
      <c r="AB37" s="63">
        <v>73915.171662556822</v>
      </c>
      <c r="AC37" s="64">
        <v>79664.506045113027</v>
      </c>
      <c r="AD37" s="65">
        <v>82104.936723162857</v>
      </c>
      <c r="AG37" s="65"/>
      <c r="AH37" s="65"/>
      <c r="AI37" s="65"/>
      <c r="AJ37" s="65"/>
      <c r="AK37" s="65"/>
      <c r="AL37" s="65"/>
    </row>
    <row r="38" spans="1:38">
      <c r="A38" s="5" t="s">
        <v>57</v>
      </c>
      <c r="B38" s="10">
        <v>75925.305999999997</v>
      </c>
      <c r="C38" s="10">
        <v>76149.244999999995</v>
      </c>
      <c r="D38" s="10">
        <v>76865.125</v>
      </c>
      <c r="E38" s="10">
        <v>76527.138000000006</v>
      </c>
      <c r="F38" s="10">
        <v>81331.338000000003</v>
      </c>
      <c r="G38" s="10">
        <v>79187.794999999998</v>
      </c>
      <c r="H38" s="10">
        <v>71380.798999999999</v>
      </c>
      <c r="I38" s="10">
        <v>79542.11</v>
      </c>
      <c r="J38" s="10">
        <v>83879.601999999999</v>
      </c>
      <c r="K38" s="10">
        <v>86724.66</v>
      </c>
      <c r="L38" s="10">
        <v>86012.593999999997</v>
      </c>
      <c r="M38" s="10">
        <v>84656.21</v>
      </c>
      <c r="N38" s="10">
        <v>83952.271999999997</v>
      </c>
      <c r="O38" s="10">
        <v>82259.067999999999</v>
      </c>
      <c r="P38" s="10">
        <v>88518.494999999995</v>
      </c>
      <c r="Q38" s="10">
        <v>91735.379000000001</v>
      </c>
      <c r="R38" s="10">
        <v>92998.212</v>
      </c>
      <c r="S38" s="10">
        <v>87183.869000000006</v>
      </c>
      <c r="T38" s="10">
        <v>94272.982999999993</v>
      </c>
      <c r="U38" s="10">
        <v>98551.082999999999</v>
      </c>
      <c r="V38" s="18">
        <v>100062.00855000003</v>
      </c>
      <c r="X38" t="s">
        <v>57</v>
      </c>
      <c r="Y38" s="30">
        <v>58375.354762592011</v>
      </c>
      <c r="Z38" s="30">
        <v>59266.344485671267</v>
      </c>
      <c r="AA38" s="30">
        <v>55413.073792036143</v>
      </c>
      <c r="AB38" s="31">
        <v>58780.209336004154</v>
      </c>
      <c r="AC38" s="32">
        <v>61447.650267202451</v>
      </c>
      <c r="AD38" s="20">
        <v>62389.728445847955</v>
      </c>
      <c r="AG38" s="20"/>
      <c r="AH38" s="20"/>
      <c r="AI38" s="20"/>
      <c r="AJ38" s="20"/>
      <c r="AK38" s="20"/>
      <c r="AL38" s="20"/>
    </row>
    <row r="39" spans="1:38">
      <c r="A39" s="6" t="s">
        <v>58</v>
      </c>
      <c r="B39" s="9">
        <v>42069.408000000003</v>
      </c>
      <c r="C39" s="9">
        <v>44204.017999999996</v>
      </c>
      <c r="D39" s="9">
        <v>45350.260999999999</v>
      </c>
      <c r="E39" s="9">
        <v>48012.88</v>
      </c>
      <c r="F39" s="9">
        <v>49331.637000000002</v>
      </c>
      <c r="G39" s="9">
        <v>53377.131999999998</v>
      </c>
      <c r="H39" s="9">
        <v>49117.41</v>
      </c>
      <c r="I39" s="9">
        <v>54915.53</v>
      </c>
      <c r="J39" s="9">
        <v>56718.769</v>
      </c>
      <c r="K39" s="9">
        <v>59162.485000000001</v>
      </c>
      <c r="L39" s="9">
        <v>61083.523999999998</v>
      </c>
      <c r="M39" s="9">
        <v>63916.133000000002</v>
      </c>
      <c r="N39" s="9">
        <v>65951.096000000005</v>
      </c>
      <c r="O39" s="9">
        <v>67564.452999999994</v>
      </c>
      <c r="P39" s="9">
        <v>70373.892000000007</v>
      </c>
      <c r="Q39" s="9">
        <v>72694.392000000007</v>
      </c>
      <c r="R39" s="9">
        <v>70891.370999999999</v>
      </c>
      <c r="S39" s="9">
        <v>60265.586000000003</v>
      </c>
      <c r="T39" s="9">
        <v>67205.304000000004</v>
      </c>
      <c r="U39" s="9">
        <v>75011.474000000002</v>
      </c>
      <c r="V39" s="18">
        <v>79141.998449999766</v>
      </c>
      <c r="X39" t="s">
        <v>58</v>
      </c>
      <c r="Y39" s="30">
        <v>46258.716849591161</v>
      </c>
      <c r="Z39" s="30">
        <v>45177.991322537753</v>
      </c>
      <c r="AA39" s="30">
        <v>38304.1198153101</v>
      </c>
      <c r="AB39" s="31">
        <v>41903.22308576783</v>
      </c>
      <c r="AC39" s="32">
        <v>46770.453251937877</v>
      </c>
      <c r="AD39" s="20">
        <v>49345.87925536104</v>
      </c>
      <c r="AG39" s="20"/>
      <c r="AH39" s="20"/>
      <c r="AI39" s="20"/>
      <c r="AJ39" s="20"/>
      <c r="AK39" s="20"/>
      <c r="AL39" s="20"/>
    </row>
    <row r="40" spans="1:38">
      <c r="A40" s="5" t="s">
        <v>59</v>
      </c>
      <c r="B40" s="10">
        <v>1298.5509999999999</v>
      </c>
      <c r="C40" s="10">
        <v>1410.9949999999999</v>
      </c>
      <c r="D40" s="10">
        <v>1542.3240000000001</v>
      </c>
      <c r="E40" s="10">
        <v>1759.038</v>
      </c>
      <c r="F40" s="10">
        <v>1999.905</v>
      </c>
      <c r="G40" s="10">
        <v>2115.7739999999999</v>
      </c>
      <c r="H40" s="10">
        <v>2460.634</v>
      </c>
      <c r="I40" s="10">
        <v>2607.9630000000002</v>
      </c>
      <c r="J40" s="10">
        <v>2755.922</v>
      </c>
      <c r="K40" s="10">
        <v>3484.1030000000001</v>
      </c>
      <c r="L40" s="10">
        <v>3755.9059999999999</v>
      </c>
      <c r="M40" s="10">
        <v>4042.7719999999999</v>
      </c>
      <c r="N40" s="10">
        <v>4472.1130000000003</v>
      </c>
      <c r="O40" s="10">
        <v>5316.7030000000004</v>
      </c>
      <c r="P40" s="10">
        <v>6089.72</v>
      </c>
      <c r="Q40" s="10">
        <v>6372.89</v>
      </c>
      <c r="R40" s="10">
        <v>7160.2939999999999</v>
      </c>
      <c r="S40" s="10">
        <v>6721.5550000000003</v>
      </c>
      <c r="T40" s="10">
        <v>7037.9179999999997</v>
      </c>
      <c r="U40" s="10">
        <v>8282.0249999999996</v>
      </c>
      <c r="V40" s="18">
        <v>8851.9210000000003</v>
      </c>
      <c r="X40" t="s">
        <v>59</v>
      </c>
      <c r="Y40" s="30">
        <v>4055.3570352936026</v>
      </c>
      <c r="Z40" s="30">
        <v>4563.1463411649793</v>
      </c>
      <c r="AA40" s="30">
        <v>4272.1437748103317</v>
      </c>
      <c r="AB40" s="31">
        <v>4388.2168587964561</v>
      </c>
      <c r="AC40" s="32">
        <v>5163.9308286873656</v>
      </c>
      <c r="AD40" s="20">
        <v>5519.2670566685201</v>
      </c>
      <c r="AG40" s="20"/>
      <c r="AH40" s="20"/>
      <c r="AI40" s="20"/>
      <c r="AJ40" s="20"/>
      <c r="AK40" s="20"/>
      <c r="AL40" s="20"/>
    </row>
    <row r="41" spans="1:38">
      <c r="A41" s="6" t="s">
        <v>60</v>
      </c>
      <c r="B41" s="9">
        <v>5988.2560000000003</v>
      </c>
      <c r="C41" s="9">
        <v>7392.6639999999998</v>
      </c>
      <c r="D41" s="9">
        <v>7356.7690000000002</v>
      </c>
      <c r="E41" s="9">
        <v>8761.1299999999992</v>
      </c>
      <c r="F41" s="9">
        <v>10368.805</v>
      </c>
      <c r="G41" s="9">
        <v>12100.502</v>
      </c>
      <c r="H41" s="9">
        <v>12462.652</v>
      </c>
      <c r="I41" s="9">
        <v>15145.334999999999</v>
      </c>
      <c r="J41" s="9">
        <v>15203.271000000001</v>
      </c>
      <c r="K41" s="9">
        <v>16559.795999999998</v>
      </c>
      <c r="L41" s="9">
        <v>18455.465</v>
      </c>
      <c r="M41" s="9">
        <v>19073.184000000001</v>
      </c>
      <c r="N41" s="9">
        <v>20614.846000000001</v>
      </c>
      <c r="O41" s="9">
        <v>24241.559000000001</v>
      </c>
      <c r="P41" s="9">
        <v>26455.144</v>
      </c>
      <c r="Q41" s="9">
        <v>27628.864000000001</v>
      </c>
      <c r="R41" s="9">
        <v>27882.212</v>
      </c>
      <c r="S41" s="9">
        <v>25868.583999999999</v>
      </c>
      <c r="T41" s="9">
        <v>28003.744999999999</v>
      </c>
      <c r="U41" s="9">
        <v>29907.239000000001</v>
      </c>
      <c r="V41" s="18">
        <v>31973.9</v>
      </c>
      <c r="X41" t="s">
        <v>60</v>
      </c>
      <c r="Y41" s="30">
        <v>17581.490971846393</v>
      </c>
      <c r="Z41" s="30">
        <v>17768.90916370002</v>
      </c>
      <c r="AA41" s="30">
        <v>16441.777252251621</v>
      </c>
      <c r="AB41" s="31">
        <v>17460.633374591318</v>
      </c>
      <c r="AC41" s="32">
        <v>18647.482164449048</v>
      </c>
      <c r="AD41" s="20">
        <v>19936.067317276509</v>
      </c>
      <c r="AG41" s="20"/>
      <c r="AH41" s="20"/>
      <c r="AI41" s="20"/>
      <c r="AJ41" s="20"/>
      <c r="AK41" s="20"/>
      <c r="AL41" s="20"/>
    </row>
    <row r="42" spans="1:38">
      <c r="A42" s="5" t="s">
        <v>61</v>
      </c>
      <c r="B42" s="10">
        <v>58281.921999999999</v>
      </c>
      <c r="C42" s="10">
        <v>60543.112999999998</v>
      </c>
      <c r="D42" s="10">
        <v>62076.506000000001</v>
      </c>
      <c r="E42" s="10">
        <v>65508.21</v>
      </c>
      <c r="F42" s="10">
        <v>68495.229000000007</v>
      </c>
      <c r="G42" s="10">
        <v>71602.156000000003</v>
      </c>
      <c r="H42" s="10">
        <v>72202.232000000004</v>
      </c>
      <c r="I42" s="10">
        <v>74534.305999999997</v>
      </c>
      <c r="J42" s="10">
        <v>76748.010999999999</v>
      </c>
      <c r="K42" s="10">
        <v>78895.054000000004</v>
      </c>
      <c r="L42" s="10">
        <v>79673.622000000003</v>
      </c>
      <c r="M42" s="10">
        <v>81526.612999999998</v>
      </c>
      <c r="N42" s="10">
        <v>83636.180999999997</v>
      </c>
      <c r="O42" s="10">
        <v>85017.497000000003</v>
      </c>
      <c r="P42" s="10">
        <v>85852.004000000001</v>
      </c>
      <c r="Q42" s="10">
        <v>87011.1</v>
      </c>
      <c r="R42" s="10">
        <v>88698.716</v>
      </c>
      <c r="S42" s="10">
        <v>88860.945999999996</v>
      </c>
      <c r="T42" s="10">
        <v>91638.616999999998</v>
      </c>
      <c r="U42" s="10">
        <v>93243.051000000007</v>
      </c>
      <c r="V42" s="18">
        <v>96480.299999999988</v>
      </c>
      <c r="X42" t="s">
        <v>61</v>
      </c>
      <c r="Y42" s="30">
        <v>55369.083184180992</v>
      </c>
      <c r="Z42" s="30">
        <v>56526.34115043762</v>
      </c>
      <c r="AA42" s="30">
        <v>56479.004825171709</v>
      </c>
      <c r="AB42" s="31">
        <v>57137.65406703965</v>
      </c>
      <c r="AC42" s="32">
        <v>58138.035760549908</v>
      </c>
      <c r="AD42" s="20">
        <v>60156.495003456956</v>
      </c>
      <c r="AG42" s="20"/>
      <c r="AH42" s="20"/>
      <c r="AI42" s="20"/>
      <c r="AJ42" s="20"/>
      <c r="AK42" s="20"/>
      <c r="AL42" s="20"/>
    </row>
    <row r="43" spans="1:38">
      <c r="A43" s="6" t="s">
        <v>62</v>
      </c>
      <c r="B43" s="9">
        <v>6400.2</v>
      </c>
      <c r="C43" s="9">
        <v>7721.6469999999999</v>
      </c>
      <c r="D43" s="9">
        <v>7807.3280000000004</v>
      </c>
      <c r="E43" s="9">
        <v>7950.7960000000003</v>
      </c>
      <c r="F43" s="9">
        <v>8127.8469999999998</v>
      </c>
      <c r="G43" s="9">
        <v>8667.1329999999998</v>
      </c>
      <c r="H43" s="9">
        <v>8478.8310000000001</v>
      </c>
      <c r="I43" s="9">
        <v>9032.625</v>
      </c>
      <c r="J43" s="9">
        <v>10154.816999999999</v>
      </c>
      <c r="K43" s="9">
        <v>9471.6550000000007</v>
      </c>
      <c r="L43" s="9">
        <v>9864.5210000000006</v>
      </c>
      <c r="M43" s="9">
        <v>9277.2309999999998</v>
      </c>
      <c r="N43" s="9">
        <v>10245.939</v>
      </c>
      <c r="O43" s="9">
        <v>11056.367</v>
      </c>
      <c r="P43" s="9">
        <v>10394.66</v>
      </c>
      <c r="Q43" s="9">
        <v>10962.563</v>
      </c>
      <c r="R43" s="9">
        <v>10723.23</v>
      </c>
      <c r="S43" s="9">
        <v>11324.138000000001</v>
      </c>
      <c r="T43" s="9">
        <v>12405.99</v>
      </c>
      <c r="U43" s="9">
        <v>11808.795</v>
      </c>
      <c r="V43" s="18">
        <v>12176.964650000002</v>
      </c>
      <c r="X43" t="s">
        <v>62</v>
      </c>
      <c r="Y43" s="30">
        <v>6975.9727512791433</v>
      </c>
      <c r="Z43" s="30">
        <v>6833.7512035079199</v>
      </c>
      <c r="AA43" s="30">
        <v>7197.493089291559</v>
      </c>
      <c r="AB43" s="31">
        <v>7735.2669451477341</v>
      </c>
      <c r="AC43" s="32">
        <v>7362.9094998082264</v>
      </c>
      <c r="AD43" s="20">
        <v>7592.4671992624108</v>
      </c>
      <c r="AG43" s="20"/>
      <c r="AH43" s="20"/>
      <c r="AI43" s="20"/>
      <c r="AJ43" s="20"/>
      <c r="AK43" s="20"/>
      <c r="AL43" s="20"/>
    </row>
    <row r="44" spans="1:38">
      <c r="A44" s="5" t="s">
        <v>63</v>
      </c>
      <c r="B44" s="10">
        <v>21.922999999999998</v>
      </c>
      <c r="C44" s="10">
        <v>21.097999999999999</v>
      </c>
      <c r="D44" s="10">
        <v>19.834</v>
      </c>
      <c r="E44" s="10">
        <v>21.414999999999999</v>
      </c>
      <c r="F44" s="10">
        <v>22.148</v>
      </c>
      <c r="G44" s="10">
        <v>21.442</v>
      </c>
      <c r="H44" s="10">
        <v>22.404</v>
      </c>
      <c r="I44" s="10">
        <v>24.562000000000001</v>
      </c>
      <c r="J44" s="10">
        <v>25.829000000000001</v>
      </c>
      <c r="K44" s="10">
        <v>27.594000000000001</v>
      </c>
      <c r="L44" s="10">
        <v>26.803000000000001</v>
      </c>
      <c r="M44" s="10">
        <v>29.829000000000001</v>
      </c>
      <c r="N44" s="10">
        <v>32.167000000000002</v>
      </c>
      <c r="O44" s="10">
        <v>35.372999999999998</v>
      </c>
      <c r="P44" s="10">
        <v>36.920999999999999</v>
      </c>
      <c r="Q44" s="10">
        <v>36.835999999999999</v>
      </c>
      <c r="R44" s="10">
        <v>38.569000000000003</v>
      </c>
      <c r="S44" s="10">
        <v>38.33</v>
      </c>
      <c r="T44" s="10">
        <v>41.966000000000001</v>
      </c>
      <c r="U44" s="10">
        <v>47.305999999999997</v>
      </c>
      <c r="V44" s="18">
        <v>48.389499999999998</v>
      </c>
      <c r="X44" t="s">
        <v>63</v>
      </c>
      <c r="Y44" s="30">
        <v>23.440406432886043</v>
      </c>
      <c r="Z44" s="30">
        <v>24.579436435486041</v>
      </c>
      <c r="AA44" s="30">
        <v>24.362111280571238</v>
      </c>
      <c r="AB44" s="31">
        <v>26.16624812853064</v>
      </c>
      <c r="AC44" s="32">
        <v>29.495795023787604</v>
      </c>
      <c r="AD44" s="20">
        <v>30.171368817984405</v>
      </c>
      <c r="AG44" s="20"/>
      <c r="AH44" s="20"/>
      <c r="AI44" s="20"/>
      <c r="AJ44" s="20"/>
      <c r="AK44" s="20"/>
      <c r="AL44" s="20"/>
    </row>
    <row r="45" spans="1:38">
      <c r="A45" s="6" t="s">
        <v>64</v>
      </c>
      <c r="B45" s="9">
        <v>18905.153999999999</v>
      </c>
      <c r="C45" s="9">
        <v>18602.178</v>
      </c>
      <c r="D45" s="9">
        <v>20358.284</v>
      </c>
      <c r="E45" s="9">
        <v>22377.871999999999</v>
      </c>
      <c r="F45" s="9">
        <v>23250.728999999999</v>
      </c>
      <c r="G45" s="9">
        <v>22339.212</v>
      </c>
      <c r="H45" s="9">
        <v>20961.46</v>
      </c>
      <c r="I45" s="9">
        <v>21564.705000000002</v>
      </c>
      <c r="J45" s="9">
        <v>22120.632000000001</v>
      </c>
      <c r="K45" s="9">
        <v>23654.214</v>
      </c>
      <c r="L45" s="9">
        <v>25298.53</v>
      </c>
      <c r="M45" s="9">
        <v>26621.944</v>
      </c>
      <c r="N45" s="9">
        <v>27967.434000000001</v>
      </c>
      <c r="O45" s="9">
        <v>28717.494999999999</v>
      </c>
      <c r="P45" s="9">
        <v>32165.003000000001</v>
      </c>
      <c r="Q45" s="9">
        <v>32813.249000000003</v>
      </c>
      <c r="R45" s="9">
        <v>34817.620000000003</v>
      </c>
      <c r="S45" s="9">
        <v>33793.652000000002</v>
      </c>
      <c r="T45" s="9">
        <v>21640.825000000001</v>
      </c>
      <c r="U45" s="9">
        <v>4693.0259999999998</v>
      </c>
      <c r="V45" s="18">
        <v>6362.81700000001</v>
      </c>
      <c r="X45" t="s">
        <v>64</v>
      </c>
      <c r="Y45" s="30">
        <v>20880.548727969694</v>
      </c>
      <c r="Z45" s="30">
        <v>22188.739081254571</v>
      </c>
      <c r="AA45" s="30">
        <v>21478.860177430182</v>
      </c>
      <c r="AB45" s="31">
        <v>13493.284960589741</v>
      </c>
      <c r="AC45" s="32">
        <v>2926.1517130449802</v>
      </c>
      <c r="AD45" s="20">
        <v>3967.2841924041659</v>
      </c>
      <c r="AG45" s="20"/>
      <c r="AH45" s="20"/>
      <c r="AI45" s="20"/>
      <c r="AJ45" s="20"/>
      <c r="AK45" s="20"/>
      <c r="AL45" s="20"/>
    </row>
    <row r="46" spans="1:38">
      <c r="A46" s="5" t="s">
        <v>65</v>
      </c>
      <c r="B46" s="10">
        <v>26277.528999999999</v>
      </c>
      <c r="C46" s="10">
        <v>26289.726999999999</v>
      </c>
      <c r="D46" s="10">
        <v>26713.749</v>
      </c>
      <c r="E46" s="10">
        <v>26644.873</v>
      </c>
      <c r="F46" s="10">
        <v>26543.096000000001</v>
      </c>
      <c r="G46" s="10">
        <v>27148.048999999999</v>
      </c>
      <c r="H46" s="10">
        <v>28005.249</v>
      </c>
      <c r="I46" s="10">
        <v>28460.692999999999</v>
      </c>
      <c r="J46" s="10">
        <v>29292.428</v>
      </c>
      <c r="K46" s="10">
        <v>29530.227999999999</v>
      </c>
      <c r="L46" s="10">
        <v>30349.23</v>
      </c>
      <c r="M46" s="10">
        <v>29662.855</v>
      </c>
      <c r="N46" s="10">
        <v>29348.648000000001</v>
      </c>
      <c r="O46" s="10">
        <v>30316.395</v>
      </c>
      <c r="P46" s="10">
        <v>30401.552</v>
      </c>
      <c r="Q46" s="10">
        <v>30623.136999999999</v>
      </c>
      <c r="R46" s="10">
        <v>31442.192999999999</v>
      </c>
      <c r="S46" s="10">
        <v>30339.793000000001</v>
      </c>
      <c r="T46" s="10">
        <v>30377.935000000001</v>
      </c>
      <c r="U46" s="10">
        <v>30902.964</v>
      </c>
      <c r="V46" s="18">
        <v>31861.43</v>
      </c>
      <c r="X46" t="s">
        <v>65</v>
      </c>
      <c r="Y46" s="30">
        <v>19486.881787652041</v>
      </c>
      <c r="Z46" s="30">
        <v>20037.630849536781</v>
      </c>
      <c r="AA46" s="30">
        <v>19283.626749165051</v>
      </c>
      <c r="AB46" s="31">
        <v>18940.966135499581</v>
      </c>
      <c r="AC46" s="32">
        <v>19268.327310943379</v>
      </c>
      <c r="AD46" s="20">
        <v>19865.941073960112</v>
      </c>
      <c r="AG46" s="20"/>
      <c r="AH46" s="20"/>
      <c r="AI46" s="20"/>
      <c r="AJ46" s="20"/>
      <c r="AK46" s="20"/>
      <c r="AL46" s="20"/>
    </row>
    <row r="47" spans="1:38">
      <c r="A47" s="6" t="s">
        <v>66</v>
      </c>
      <c r="B47" s="9">
        <v>15882.135</v>
      </c>
      <c r="C47" s="9">
        <v>14841.486000000001</v>
      </c>
      <c r="D47" s="9">
        <v>14918.407999999999</v>
      </c>
      <c r="E47" s="9">
        <v>16599.991999999998</v>
      </c>
      <c r="F47" s="9">
        <v>18073.832999999999</v>
      </c>
      <c r="G47" s="9">
        <v>19383.227999999999</v>
      </c>
      <c r="H47" s="9">
        <v>20221.482</v>
      </c>
      <c r="I47" s="9">
        <v>20333.333999999999</v>
      </c>
      <c r="J47" s="9">
        <v>21903.537</v>
      </c>
      <c r="K47" s="9">
        <v>21966.294000000002</v>
      </c>
      <c r="L47" s="9">
        <v>22172.606</v>
      </c>
      <c r="M47" s="9">
        <v>21926.362000000001</v>
      </c>
      <c r="N47" s="9">
        <v>22970.532999999999</v>
      </c>
      <c r="O47" s="9">
        <v>22311.812999999998</v>
      </c>
      <c r="P47" s="9">
        <v>21779.412</v>
      </c>
      <c r="Q47" s="9">
        <v>22928.028999999999</v>
      </c>
      <c r="R47" s="9">
        <v>23199.311000000002</v>
      </c>
      <c r="S47" s="9">
        <v>23161.879000000001</v>
      </c>
      <c r="T47" s="9">
        <v>24536.545999999998</v>
      </c>
      <c r="U47" s="9">
        <v>24121.958999999999</v>
      </c>
      <c r="V47" s="18">
        <v>25431.517550000008</v>
      </c>
      <c r="X47" t="s">
        <v>66</v>
      </c>
      <c r="Y47" s="30">
        <v>14590.137866896453</v>
      </c>
      <c r="Z47" s="30">
        <v>14784.56765981934</v>
      </c>
      <c r="AA47" s="30">
        <v>14721.426393559252</v>
      </c>
      <c r="AB47" s="31">
        <v>15298.797856672209</v>
      </c>
      <c r="AC47" s="32">
        <v>15040.298444937398</v>
      </c>
      <c r="AD47" s="20">
        <v>15856.822153609633</v>
      </c>
      <c r="AG47" s="20"/>
      <c r="AH47" s="20"/>
      <c r="AI47" s="20"/>
      <c r="AJ47" s="20"/>
      <c r="AK47" s="20"/>
      <c r="AL47" s="20"/>
    </row>
    <row r="48" spans="1:38">
      <c r="A48" s="5" t="s">
        <v>67</v>
      </c>
      <c r="B48" s="10">
        <v>2348.79</v>
      </c>
      <c r="C48" s="10">
        <v>2336.8020000000001</v>
      </c>
      <c r="D48" s="10">
        <v>2353.2429999999999</v>
      </c>
      <c r="E48" s="10">
        <v>2506.078</v>
      </c>
      <c r="F48" s="10">
        <v>2638.7750000000001</v>
      </c>
      <c r="G48" s="10">
        <v>2622.8989999999999</v>
      </c>
      <c r="H48" s="10">
        <v>2604.1579999999999</v>
      </c>
      <c r="I48" s="10">
        <v>2735.8649999999998</v>
      </c>
      <c r="J48" s="10">
        <v>2723.2939999999999</v>
      </c>
      <c r="K48" s="10">
        <v>2813.4859999999999</v>
      </c>
      <c r="L48" s="10">
        <v>2872.1950000000002</v>
      </c>
      <c r="M48" s="10">
        <v>2825.576</v>
      </c>
      <c r="N48" s="10">
        <v>2916.9830000000002</v>
      </c>
      <c r="O48" s="10">
        <v>3038.7249999999999</v>
      </c>
      <c r="P48" s="10">
        <v>3068.22</v>
      </c>
      <c r="Q48" s="10">
        <v>3106.0129999999999</v>
      </c>
      <c r="R48" s="10">
        <v>3013.19</v>
      </c>
      <c r="S48" s="10">
        <v>1638.222</v>
      </c>
      <c r="T48" s="10">
        <v>2149.0590000000002</v>
      </c>
      <c r="U48" s="10">
        <v>2988.6610000000001</v>
      </c>
      <c r="V48" s="18">
        <v>2809.4549999999999</v>
      </c>
      <c r="X48" t="s">
        <v>67</v>
      </c>
      <c r="Y48" s="30">
        <v>1976.496012211632</v>
      </c>
      <c r="Z48" s="30">
        <v>1920.2601071596926</v>
      </c>
      <c r="AA48" s="30">
        <v>1041.2352378366809</v>
      </c>
      <c r="AB48" s="31">
        <v>1339.961183740455</v>
      </c>
      <c r="AC48" s="32">
        <v>1863.4619763156488</v>
      </c>
      <c r="AD48" s="20">
        <v>1751.7251259577051</v>
      </c>
      <c r="AG48" s="20"/>
      <c r="AH48" s="20"/>
      <c r="AI48" s="20"/>
      <c r="AJ48" s="20"/>
      <c r="AK48" s="20"/>
      <c r="AL48" s="20"/>
    </row>
    <row r="49" spans="1:38">
      <c r="A49" s="6" t="s">
        <v>68</v>
      </c>
      <c r="B49" s="9">
        <v>13157.588</v>
      </c>
      <c r="C49" s="9">
        <v>13122.16</v>
      </c>
      <c r="D49" s="9">
        <v>13483.825000000001</v>
      </c>
      <c r="E49" s="9">
        <v>14151.072</v>
      </c>
      <c r="F49" s="9">
        <v>13489.918</v>
      </c>
      <c r="G49" s="9">
        <v>13013.528</v>
      </c>
      <c r="H49" s="9">
        <v>12485.455</v>
      </c>
      <c r="I49" s="9">
        <v>13156.936</v>
      </c>
      <c r="J49" s="9">
        <v>13216.855</v>
      </c>
      <c r="K49" s="9">
        <v>14609.473</v>
      </c>
      <c r="L49" s="9">
        <v>14863.638000000001</v>
      </c>
      <c r="M49" s="9">
        <v>15868.941000000001</v>
      </c>
      <c r="N49" s="9">
        <v>18193.080999999998</v>
      </c>
      <c r="O49" s="9">
        <v>19313.554</v>
      </c>
      <c r="P49" s="9">
        <v>19146.624</v>
      </c>
      <c r="Q49" s="9">
        <v>19712.602999999999</v>
      </c>
      <c r="R49" s="9">
        <v>19870.588</v>
      </c>
      <c r="S49" s="9">
        <v>10421.439</v>
      </c>
      <c r="T49" s="9">
        <v>12573.377</v>
      </c>
      <c r="U49" s="9">
        <v>14223.983</v>
      </c>
      <c r="V49" s="18">
        <v>16831.599999999999</v>
      </c>
      <c r="X49" t="s">
        <v>68</v>
      </c>
      <c r="Y49" s="30">
        <v>12544.017433220999</v>
      </c>
      <c r="Z49" s="30">
        <v>12663.223176170803</v>
      </c>
      <c r="AA49" s="30">
        <v>6623.7478899474318</v>
      </c>
      <c r="AB49" s="31">
        <v>7839.6345230796405</v>
      </c>
      <c r="AC49" s="32">
        <v>8868.8049505314229</v>
      </c>
      <c r="AD49" s="20">
        <v>10494.681932997577</v>
      </c>
      <c r="AG49" s="20"/>
      <c r="AH49" s="20"/>
      <c r="AI49" s="20"/>
      <c r="AJ49" s="20"/>
      <c r="AK49" s="20"/>
      <c r="AL49" s="20"/>
    </row>
    <row r="50" spans="1:38">
      <c r="A50" s="5" t="s">
        <v>69</v>
      </c>
      <c r="B50" s="10">
        <v>15224.558000000001</v>
      </c>
      <c r="C50" s="10">
        <v>15798.56</v>
      </c>
      <c r="D50" s="10">
        <v>16001.272000000001</v>
      </c>
      <c r="E50" s="10">
        <v>16418.264999999999</v>
      </c>
      <c r="F50" s="10">
        <v>16958.642</v>
      </c>
      <c r="G50" s="10">
        <v>17445.798999999999</v>
      </c>
      <c r="H50" s="10">
        <v>17411.789000000001</v>
      </c>
      <c r="I50" s="10">
        <v>17975.542000000001</v>
      </c>
      <c r="J50" s="10">
        <v>18216.938999999998</v>
      </c>
      <c r="K50" s="10">
        <v>18780.013999999999</v>
      </c>
      <c r="L50" s="10">
        <v>19674.670999999998</v>
      </c>
      <c r="M50" s="10">
        <v>20503.504000000001</v>
      </c>
      <c r="N50" s="10">
        <v>21474.981</v>
      </c>
      <c r="O50" s="10">
        <v>21715.97</v>
      </c>
      <c r="P50" s="10">
        <v>21107.53</v>
      </c>
      <c r="Q50" s="10">
        <v>20901.567999999999</v>
      </c>
      <c r="R50" s="10">
        <v>21695.815999999999</v>
      </c>
      <c r="S50" s="10">
        <v>18190.969000000001</v>
      </c>
      <c r="T50" s="10">
        <v>19673.342000000001</v>
      </c>
      <c r="U50" s="10">
        <v>20017.321</v>
      </c>
      <c r="V50" s="18">
        <v>21839.510000000002</v>
      </c>
      <c r="X50" t="s">
        <v>69</v>
      </c>
      <c r="Y50" s="30">
        <v>13300.609431116438</v>
      </c>
      <c r="Z50" s="30">
        <v>13826.413189037854</v>
      </c>
      <c r="AA50" s="30">
        <v>11561.972634474869</v>
      </c>
      <c r="AB50" s="31">
        <v>12266.538347458496</v>
      </c>
      <c r="AC50" s="32">
        <v>12481.012918897373</v>
      </c>
      <c r="AD50" s="20">
        <v>13617.16717498752</v>
      </c>
      <c r="AG50" s="20"/>
      <c r="AH50" s="20"/>
      <c r="AI50" s="20"/>
      <c r="AJ50" s="20"/>
      <c r="AK50" s="20"/>
      <c r="AL50" s="20"/>
    </row>
    <row r="51" spans="1:38">
      <c r="A51" s="6" t="s">
        <v>70</v>
      </c>
      <c r="B51" s="9">
        <v>19649.488000000001</v>
      </c>
      <c r="C51" s="9">
        <v>19922.295999999998</v>
      </c>
      <c r="D51" s="9">
        <v>20039.342000000001</v>
      </c>
      <c r="E51" s="9">
        <v>20969.59</v>
      </c>
      <c r="F51" s="9">
        <v>20509.656999999999</v>
      </c>
      <c r="G51" s="9">
        <v>21415.205999999998</v>
      </c>
      <c r="H51" s="9">
        <v>23452.768</v>
      </c>
      <c r="I51" s="9">
        <v>23997.362000000001</v>
      </c>
      <c r="J51" s="9">
        <v>24687.957999999999</v>
      </c>
      <c r="K51" s="9">
        <v>25217.616000000002</v>
      </c>
      <c r="L51" s="9">
        <v>25092.170999999998</v>
      </c>
      <c r="M51" s="9">
        <v>25846.502</v>
      </c>
      <c r="N51" s="9">
        <v>26222.42</v>
      </c>
      <c r="O51" s="9">
        <v>26309.829000000002</v>
      </c>
      <c r="P51" s="9">
        <v>26291.653999999999</v>
      </c>
      <c r="Q51" s="9">
        <v>27736.508999999998</v>
      </c>
      <c r="R51" s="9">
        <v>26524.456999999999</v>
      </c>
      <c r="S51" s="9">
        <v>27770.745999999999</v>
      </c>
      <c r="T51" s="9">
        <v>28203.744999999999</v>
      </c>
      <c r="U51" s="9">
        <v>27935.962</v>
      </c>
      <c r="V51" s="18">
        <v>29475.61</v>
      </c>
      <c r="X51" t="s">
        <v>70</v>
      </c>
      <c r="Y51" s="30">
        <v>17649.990335253602</v>
      </c>
      <c r="Z51" s="30">
        <v>16903.632575832475</v>
      </c>
      <c r="AA51" s="30">
        <v>17650.769746842645</v>
      </c>
      <c r="AB51" s="31">
        <v>17585.335505499817</v>
      </c>
      <c r="AC51" s="32">
        <v>17418.369951894467</v>
      </c>
      <c r="AD51" s="20">
        <v>18378.356884139521</v>
      </c>
      <c r="AG51" s="20"/>
      <c r="AH51" s="20"/>
      <c r="AI51" s="20"/>
      <c r="AJ51" s="20"/>
      <c r="AK51" s="20"/>
      <c r="AL51" s="20"/>
    </row>
    <row r="52" spans="1:38">
      <c r="A52" s="5" t="s">
        <v>71</v>
      </c>
      <c r="B52" s="8" t="s">
        <v>25</v>
      </c>
      <c r="C52" s="8" t="s">
        <v>25</v>
      </c>
      <c r="D52" s="8" t="s">
        <v>25</v>
      </c>
      <c r="E52" s="8" t="s">
        <v>25</v>
      </c>
      <c r="F52" s="8" t="s">
        <v>25</v>
      </c>
      <c r="G52" s="8" t="s">
        <v>25</v>
      </c>
      <c r="H52" s="8" t="s">
        <v>25</v>
      </c>
      <c r="I52" s="8" t="s">
        <v>25</v>
      </c>
      <c r="J52" s="8" t="s">
        <v>25</v>
      </c>
      <c r="K52" s="8" t="s">
        <v>25</v>
      </c>
      <c r="L52" s="8" t="s">
        <v>25</v>
      </c>
      <c r="M52" s="8" t="s">
        <v>25</v>
      </c>
      <c r="N52" s="8" t="s">
        <v>25</v>
      </c>
      <c r="O52" s="8" t="s">
        <v>25</v>
      </c>
      <c r="P52" s="8" t="s">
        <v>25</v>
      </c>
      <c r="Q52" s="8" t="s">
        <v>25</v>
      </c>
      <c r="R52" s="8" t="s">
        <v>25</v>
      </c>
      <c r="S52" s="8" t="s">
        <v>25</v>
      </c>
      <c r="T52" s="8" t="s">
        <v>25</v>
      </c>
      <c r="U52" s="8" t="s">
        <v>25</v>
      </c>
      <c r="Y52" s="22"/>
      <c r="Z52" s="22"/>
      <c r="AA52" s="22"/>
      <c r="AB52" s="27"/>
      <c r="AC52" s="28"/>
    </row>
    <row r="53" spans="1:38" ht="16">
      <c r="A53" s="6" t="s">
        <v>26</v>
      </c>
      <c r="B53" s="11" t="s">
        <v>72</v>
      </c>
      <c r="C53" s="14">
        <v>2.709053171491</v>
      </c>
      <c r="D53" s="14">
        <v>0.481530090573</v>
      </c>
      <c r="E53" s="14">
        <v>5.1742680821190001</v>
      </c>
      <c r="F53" s="14">
        <v>1.1107766744280001</v>
      </c>
      <c r="G53" s="14">
        <v>2.5783594598540001</v>
      </c>
      <c r="H53" s="14">
        <v>-4.5455810725320003</v>
      </c>
      <c r="I53" s="14">
        <v>6.6812623718959996</v>
      </c>
      <c r="J53" s="14">
        <v>5.1728022773189997</v>
      </c>
      <c r="K53" s="14">
        <v>4.4003470188689997</v>
      </c>
      <c r="L53" s="14">
        <v>4.3476624013640004</v>
      </c>
      <c r="M53" s="14">
        <v>5.13459736151</v>
      </c>
      <c r="N53" s="14">
        <v>4.8173718179030001</v>
      </c>
      <c r="O53" s="14">
        <v>3.760885243827</v>
      </c>
      <c r="P53" s="14">
        <v>4.754981049085</v>
      </c>
      <c r="Q53" s="14">
        <v>0.46908345524400002</v>
      </c>
      <c r="R53" s="14">
        <v>-1.7290196168730001</v>
      </c>
      <c r="S53" s="14">
        <v>-7.0160359186339996</v>
      </c>
      <c r="T53" s="14">
        <v>6.9072182671149998</v>
      </c>
      <c r="U53" s="14">
        <v>3.1053374071120001</v>
      </c>
      <c r="Y53" s="22"/>
      <c r="Z53" s="22"/>
      <c r="AA53" s="22"/>
      <c r="AB53" s="27"/>
      <c r="AC53" s="28"/>
    </row>
    <row r="54" spans="1:38">
      <c r="A54" s="5" t="s">
        <v>27</v>
      </c>
      <c r="B54" s="8" t="s">
        <v>72</v>
      </c>
      <c r="C54" s="15">
        <v>3.4084557978799999</v>
      </c>
      <c r="D54" s="15">
        <v>1.7724303732440001</v>
      </c>
      <c r="E54" s="15">
        <v>4.3007269930199996</v>
      </c>
      <c r="F54" s="15">
        <v>-1.361795151895</v>
      </c>
      <c r="G54" s="15">
        <v>4.7652750504389996</v>
      </c>
      <c r="H54" s="15">
        <v>-8.8273192133940004</v>
      </c>
      <c r="I54" s="15">
        <v>3.5460087036500001</v>
      </c>
      <c r="J54" s="15">
        <v>4.0596974876359999</v>
      </c>
      <c r="K54" s="15">
        <v>-0.62392337037500001</v>
      </c>
      <c r="L54" s="15">
        <v>4.7815764463260004</v>
      </c>
      <c r="M54" s="15">
        <v>10.987709838335</v>
      </c>
      <c r="N54" s="15">
        <v>10.507314627212001</v>
      </c>
      <c r="O54" s="15">
        <v>4.3284004557289997</v>
      </c>
      <c r="P54" s="15">
        <v>1.8689899466169999</v>
      </c>
      <c r="Q54" s="15">
        <v>-2.279378048791</v>
      </c>
      <c r="R54" s="15">
        <v>-1.882039863246</v>
      </c>
      <c r="S54" s="15">
        <v>-11.796571445037999</v>
      </c>
      <c r="T54" s="15">
        <v>14.064123358945</v>
      </c>
      <c r="U54" s="15">
        <v>6.3952172529920004</v>
      </c>
      <c r="Y54" s="22"/>
      <c r="Z54" s="22"/>
      <c r="AA54" s="22"/>
      <c r="AB54" s="27"/>
      <c r="AC54" s="28"/>
    </row>
    <row r="55" spans="1:38" ht="16">
      <c r="A55" s="6" t="s">
        <v>28</v>
      </c>
      <c r="B55" s="11" t="s">
        <v>25</v>
      </c>
      <c r="C55" s="11" t="s">
        <v>25</v>
      </c>
      <c r="D55" s="11" t="s">
        <v>25</v>
      </c>
      <c r="E55" s="11" t="s">
        <v>25</v>
      </c>
      <c r="F55" s="11" t="s">
        <v>25</v>
      </c>
      <c r="G55" s="11" t="s">
        <v>25</v>
      </c>
      <c r="H55" s="11" t="s">
        <v>25</v>
      </c>
      <c r="I55" s="11" t="s">
        <v>25</v>
      </c>
      <c r="J55" s="11" t="s">
        <v>25</v>
      </c>
      <c r="K55" s="11" t="s">
        <v>25</v>
      </c>
      <c r="L55" s="11" t="s">
        <v>25</v>
      </c>
      <c r="M55" s="11" t="s">
        <v>25</v>
      </c>
      <c r="N55" s="11" t="s">
        <v>25</v>
      </c>
      <c r="O55" s="11" t="s">
        <v>25</v>
      </c>
      <c r="P55" s="11" t="s">
        <v>25</v>
      </c>
      <c r="Q55" s="11" t="s">
        <v>25</v>
      </c>
      <c r="R55" s="11" t="s">
        <v>25</v>
      </c>
      <c r="S55" s="11" t="s">
        <v>25</v>
      </c>
      <c r="T55" s="11" t="s">
        <v>25</v>
      </c>
      <c r="U55" s="11" t="s">
        <v>25</v>
      </c>
      <c r="Y55" s="22"/>
      <c r="Z55" s="22"/>
      <c r="AA55" s="22"/>
      <c r="AB55" s="27"/>
      <c r="AC55" s="28"/>
    </row>
    <row r="56" spans="1:38">
      <c r="A56" s="5" t="s">
        <v>29</v>
      </c>
      <c r="B56" s="8" t="s">
        <v>72</v>
      </c>
      <c r="C56" s="15">
        <v>2.664450595835</v>
      </c>
      <c r="D56" s="15">
        <v>0.398609699614</v>
      </c>
      <c r="E56" s="15">
        <v>5.2311474066140002</v>
      </c>
      <c r="F56" s="15">
        <v>1.2703510075810001</v>
      </c>
      <c r="G56" s="15">
        <v>2.4408891261010002</v>
      </c>
      <c r="H56" s="15">
        <v>-4.2703223511440003</v>
      </c>
      <c r="I56" s="15">
        <v>6.8732228387629997</v>
      </c>
      <c r="J56" s="15">
        <v>5.2388320225390004</v>
      </c>
      <c r="K56" s="15">
        <v>4.6950490391909998</v>
      </c>
      <c r="L56" s="15">
        <v>4.3235039261830002</v>
      </c>
      <c r="M56" s="15">
        <v>4.8072902478420003</v>
      </c>
      <c r="N56" s="15">
        <v>4.480426152972</v>
      </c>
      <c r="O56" s="15">
        <v>3.725339666764</v>
      </c>
      <c r="P56" s="15">
        <v>4.9367922909170003</v>
      </c>
      <c r="Q56" s="15">
        <v>0.63716871101399997</v>
      </c>
      <c r="R56" s="15">
        <v>-1.7199326975939999</v>
      </c>
      <c r="S56" s="15">
        <v>-6.7326179449029997</v>
      </c>
      <c r="T56" s="15">
        <v>6.5059528081830003</v>
      </c>
      <c r="U56" s="15">
        <v>2.9077943634240002</v>
      </c>
      <c r="Y56" s="22"/>
      <c r="Z56" s="22"/>
      <c r="AA56" s="22"/>
      <c r="AB56" s="27"/>
      <c r="AC56" s="28"/>
    </row>
    <row r="57" spans="1:38">
      <c r="A57" s="6" t="s">
        <v>30</v>
      </c>
      <c r="B57" s="11" t="s">
        <v>72</v>
      </c>
      <c r="C57" s="14">
        <v>5.650529571551</v>
      </c>
      <c r="D57" s="14">
        <v>-10.255580443608</v>
      </c>
      <c r="E57" s="14">
        <v>-3.3401184801160002</v>
      </c>
      <c r="F57" s="14">
        <v>8.3454879272429991</v>
      </c>
      <c r="G57" s="14">
        <v>4.3590710115369999</v>
      </c>
      <c r="H57" s="14">
        <v>-0.481527661509</v>
      </c>
      <c r="I57" s="14">
        <v>1.460733359939</v>
      </c>
      <c r="J57" s="14">
        <v>-1.8083896581900001</v>
      </c>
      <c r="K57" s="14">
        <v>0.36255846528199998</v>
      </c>
      <c r="L57" s="14">
        <v>9.0719894381839996</v>
      </c>
      <c r="M57" s="14">
        <v>1.493735189261</v>
      </c>
      <c r="N57" s="14">
        <v>-2.7750561905860001</v>
      </c>
      <c r="O57" s="14">
        <v>2.7475192168849998</v>
      </c>
      <c r="P57" s="14">
        <v>10.346360229693</v>
      </c>
      <c r="Q57" s="14">
        <v>4.8907409765800001</v>
      </c>
      <c r="R57" s="14">
        <v>-0.159675258204</v>
      </c>
      <c r="S57" s="14">
        <v>1.5586808055650001</v>
      </c>
      <c r="T57" s="14">
        <v>7.8187987766160001</v>
      </c>
      <c r="U57" s="14">
        <v>-0.74776498364099997</v>
      </c>
      <c r="Y57" s="22"/>
      <c r="Z57" s="22"/>
      <c r="AA57" s="22"/>
      <c r="AB57" s="27"/>
      <c r="AC57" s="28"/>
    </row>
    <row r="58" spans="1:38">
      <c r="A58" s="5" t="s">
        <v>31</v>
      </c>
      <c r="B58" s="8" t="s">
        <v>72</v>
      </c>
      <c r="C58" s="15">
        <v>5.650529571551</v>
      </c>
      <c r="D58" s="15">
        <v>-10.255580443608</v>
      </c>
      <c r="E58" s="15">
        <v>-3.3401184801160002</v>
      </c>
      <c r="F58" s="15">
        <v>8.3454879272429991</v>
      </c>
      <c r="G58" s="15">
        <v>4.3590710115369999</v>
      </c>
      <c r="H58" s="15">
        <v>-0.481527661509</v>
      </c>
      <c r="I58" s="15">
        <v>1.460733359939</v>
      </c>
      <c r="J58" s="15">
        <v>-1.8083896581900001</v>
      </c>
      <c r="K58" s="15">
        <v>0.36255846528199998</v>
      </c>
      <c r="L58" s="15">
        <v>9.0719894381839996</v>
      </c>
      <c r="M58" s="15">
        <v>1.493735189261</v>
      </c>
      <c r="N58" s="15">
        <v>-2.7750561905860001</v>
      </c>
      <c r="O58" s="15">
        <v>2.7475192168849998</v>
      </c>
      <c r="P58" s="15">
        <v>10.346360229693</v>
      </c>
      <c r="Q58" s="15">
        <v>4.8907409765800001</v>
      </c>
      <c r="R58" s="15">
        <v>-0.159675258204</v>
      </c>
      <c r="S58" s="15">
        <v>1.5586808055650001</v>
      </c>
      <c r="T58" s="15">
        <v>7.8187987766160001</v>
      </c>
      <c r="U58" s="15">
        <v>-0.74776498364099997</v>
      </c>
      <c r="Y58" s="22"/>
      <c r="Z58" s="22"/>
      <c r="AA58" s="22"/>
      <c r="AB58" s="27"/>
      <c r="AC58" s="28"/>
    </row>
    <row r="59" spans="1:38">
      <c r="A59" s="6" t="s">
        <v>32</v>
      </c>
      <c r="B59" s="11" t="s">
        <v>72</v>
      </c>
      <c r="C59" s="14">
        <v>9.452160679216</v>
      </c>
      <c r="D59" s="14">
        <v>-17.320661657064999</v>
      </c>
      <c r="E59" s="14">
        <v>-5.6096483878620003</v>
      </c>
      <c r="F59" s="14">
        <v>12.496831961434999</v>
      </c>
      <c r="G59" s="14">
        <v>4.6743103421610002</v>
      </c>
      <c r="H59" s="14">
        <v>-3.7605071712510001</v>
      </c>
      <c r="I59" s="14">
        <v>1.567302136281</v>
      </c>
      <c r="J59" s="14">
        <v>-5.0250986120369996</v>
      </c>
      <c r="K59" s="14">
        <v>-1.0015651428229999</v>
      </c>
      <c r="L59" s="14">
        <v>16.529112206358999</v>
      </c>
      <c r="M59" s="14">
        <v>1.2232719532109999</v>
      </c>
      <c r="N59" s="14">
        <v>-4.0110866168400001</v>
      </c>
      <c r="O59" s="14">
        <v>3.8995821737630001</v>
      </c>
      <c r="P59" s="14">
        <v>16.150676626365001</v>
      </c>
      <c r="Q59" s="14">
        <v>7.2512776655289999</v>
      </c>
      <c r="R59" s="14">
        <v>-0.220797113416</v>
      </c>
      <c r="S59" s="14">
        <v>1.4089317331769999</v>
      </c>
      <c r="T59" s="14">
        <v>10.671260547314001</v>
      </c>
      <c r="U59" s="14">
        <v>-1.7136507898569999</v>
      </c>
      <c r="Y59" s="22"/>
      <c r="Z59" s="22"/>
      <c r="AA59" s="22"/>
      <c r="AB59" s="27"/>
      <c r="AC59" s="28"/>
    </row>
    <row r="60" spans="1:38">
      <c r="A60" s="5" t="s">
        <v>33</v>
      </c>
      <c r="B60" s="8" t="s">
        <v>72</v>
      </c>
      <c r="C60" s="15">
        <v>-1.486587561973</v>
      </c>
      <c r="D60" s="15">
        <v>5.0306559453470001</v>
      </c>
      <c r="E60" s="15">
        <v>-0.20589989284400001</v>
      </c>
      <c r="F60" s="15">
        <v>2.6787993737489999</v>
      </c>
      <c r="G60" s="15">
        <v>4.0577248510680004</v>
      </c>
      <c r="H60" s="15">
        <v>4.8858244598810003</v>
      </c>
      <c r="I60" s="15">
        <v>1.906424177299</v>
      </c>
      <c r="J60" s="15">
        <v>3.2094007551380002</v>
      </c>
      <c r="K60" s="15">
        <v>2.275729079475</v>
      </c>
      <c r="L60" s="15">
        <v>-2.412113063574</v>
      </c>
      <c r="M60" s="15">
        <v>2.0654298027990001</v>
      </c>
      <c r="N60" s="15">
        <v>0.376427694614</v>
      </c>
      <c r="O60" s="15">
        <v>0.81503898660999996</v>
      </c>
      <c r="P60" s="15">
        <v>0.16806611006399999</v>
      </c>
      <c r="Q60" s="15">
        <v>5.1184226570999997E-2</v>
      </c>
      <c r="R60" s="15">
        <v>-0.17739944911</v>
      </c>
      <c r="S60" s="15">
        <v>2.0195932172350002</v>
      </c>
      <c r="T60" s="15">
        <v>1.5964254109460001</v>
      </c>
      <c r="U60" s="15">
        <v>1.730653823918</v>
      </c>
      <c r="Y60" s="22"/>
      <c r="Z60" s="22"/>
      <c r="AA60" s="22"/>
      <c r="AB60" s="27"/>
      <c r="AC60" s="28"/>
    </row>
    <row r="61" spans="1:38">
      <c r="A61" s="6" t="s">
        <v>34</v>
      </c>
      <c r="B61" s="11" t="s">
        <v>72</v>
      </c>
      <c r="C61" s="11" t="s">
        <v>72</v>
      </c>
      <c r="D61" s="11" t="s">
        <v>72</v>
      </c>
      <c r="E61" s="11" t="s">
        <v>72</v>
      </c>
      <c r="F61" s="11" t="s">
        <v>72</v>
      </c>
      <c r="G61" s="11" t="s">
        <v>72</v>
      </c>
      <c r="H61" s="11" t="s">
        <v>72</v>
      </c>
      <c r="I61" s="11" t="s">
        <v>72</v>
      </c>
      <c r="J61" s="11" t="s">
        <v>72</v>
      </c>
      <c r="K61" s="11" t="s">
        <v>72</v>
      </c>
      <c r="L61" s="11" t="s">
        <v>72</v>
      </c>
      <c r="M61" s="11" t="s">
        <v>72</v>
      </c>
      <c r="N61" s="11" t="s">
        <v>72</v>
      </c>
      <c r="O61" s="11" t="s">
        <v>72</v>
      </c>
      <c r="P61" s="11" t="s">
        <v>72</v>
      </c>
      <c r="Q61" s="11" t="s">
        <v>72</v>
      </c>
      <c r="R61" s="11" t="s">
        <v>72</v>
      </c>
      <c r="S61" s="11" t="s">
        <v>72</v>
      </c>
      <c r="T61" s="11" t="s">
        <v>72</v>
      </c>
      <c r="U61" s="11" t="s">
        <v>72</v>
      </c>
      <c r="Y61" s="22"/>
      <c r="Z61" s="22"/>
      <c r="AA61" s="22"/>
      <c r="AB61" s="27"/>
      <c r="AC61" s="28"/>
    </row>
    <row r="62" spans="1:38">
      <c r="A62" s="5" t="s">
        <v>35</v>
      </c>
      <c r="B62" s="8" t="s">
        <v>72</v>
      </c>
      <c r="C62" s="15">
        <v>-6.302396246771</v>
      </c>
      <c r="D62" s="15">
        <v>1.2874278380190001</v>
      </c>
      <c r="E62" s="15">
        <v>19.562389026352001</v>
      </c>
      <c r="F62" s="15">
        <v>-19.188731829224</v>
      </c>
      <c r="G62" s="15">
        <v>-3.4551896657340002</v>
      </c>
      <c r="H62" s="15">
        <v>18.845959264217999</v>
      </c>
      <c r="I62" s="15">
        <v>-15.657558667338</v>
      </c>
      <c r="J62" s="15">
        <v>9.972143137982</v>
      </c>
      <c r="K62" s="15">
        <v>6.075343386218</v>
      </c>
      <c r="L62" s="15">
        <v>20.717787642139001</v>
      </c>
      <c r="M62" s="15">
        <v>-0.71542854427199998</v>
      </c>
      <c r="N62" s="15">
        <v>-27.028972933731001</v>
      </c>
      <c r="O62" s="15">
        <v>2.4461839530330001</v>
      </c>
      <c r="P62" s="15">
        <v>13.669542667798</v>
      </c>
      <c r="Q62" s="15">
        <v>7.4519495943090002</v>
      </c>
      <c r="R62" s="15">
        <v>3.981756743474</v>
      </c>
      <c r="S62" s="15">
        <v>-2.1021254427130001</v>
      </c>
      <c r="T62" s="15">
        <v>10.713787591060999</v>
      </c>
      <c r="U62" s="15">
        <v>-6.3824096595700004</v>
      </c>
      <c r="Y62" s="22"/>
      <c r="Z62" s="22"/>
      <c r="AA62" s="22"/>
      <c r="AB62" s="27"/>
      <c r="AC62" s="28"/>
    </row>
    <row r="63" spans="1:38">
      <c r="A63" s="6" t="s">
        <v>36</v>
      </c>
      <c r="B63" s="11" t="s">
        <v>72</v>
      </c>
      <c r="C63" s="14">
        <v>2.8889293990280001</v>
      </c>
      <c r="D63" s="14">
        <v>-0.106547563222</v>
      </c>
      <c r="E63" s="14">
        <v>6.9472984111239997</v>
      </c>
      <c r="F63" s="14">
        <v>-2.8841775240110001</v>
      </c>
      <c r="G63" s="14">
        <v>2.489940267108</v>
      </c>
      <c r="H63" s="14">
        <v>-6.4006870027750002</v>
      </c>
      <c r="I63" s="14">
        <v>7.5608431983270004</v>
      </c>
      <c r="J63" s="14">
        <v>6.4463480406490001</v>
      </c>
      <c r="K63" s="14">
        <v>5.3832650985960004</v>
      </c>
      <c r="L63" s="14">
        <v>9.1038373630020004</v>
      </c>
      <c r="M63" s="14">
        <v>9.9143658128110008</v>
      </c>
      <c r="N63" s="14">
        <v>7.1166647233460001</v>
      </c>
      <c r="O63" s="14">
        <v>6.103194245998</v>
      </c>
      <c r="P63" s="14">
        <v>4.6666885237719997</v>
      </c>
      <c r="Q63" s="14">
        <v>-5.5667996005639999</v>
      </c>
      <c r="R63" s="14">
        <v>-4.7949129595839999</v>
      </c>
      <c r="S63" s="14">
        <v>-6.1336418099619996</v>
      </c>
      <c r="T63" s="14">
        <v>9.2697057019690003</v>
      </c>
      <c r="U63" s="14">
        <v>4.4555866936530002</v>
      </c>
      <c r="Y63" s="22"/>
      <c r="Z63" s="22"/>
      <c r="AA63" s="22"/>
      <c r="AB63" s="27"/>
      <c r="AC63" s="28"/>
    </row>
    <row r="64" spans="1:38">
      <c r="A64" s="5" t="s">
        <v>37</v>
      </c>
      <c r="B64" s="8" t="s">
        <v>72</v>
      </c>
      <c r="C64" s="15">
        <v>-0.92724227284000005</v>
      </c>
      <c r="D64" s="15">
        <v>32.586872734967002</v>
      </c>
      <c r="E64" s="15">
        <v>-1.8481196080910001</v>
      </c>
      <c r="F64" s="15">
        <v>-7.7222881113230004</v>
      </c>
      <c r="G64" s="15">
        <v>10.638088332838</v>
      </c>
      <c r="H64" s="15">
        <v>-36.346358430675998</v>
      </c>
      <c r="I64" s="15">
        <v>-10.612679308836</v>
      </c>
      <c r="J64" s="15">
        <v>-17.308243603327998</v>
      </c>
      <c r="K64" s="15">
        <v>24.172183850214001</v>
      </c>
      <c r="L64" s="15">
        <v>-9.5483310584440009</v>
      </c>
      <c r="M64" s="15">
        <v>-4.2158165430089998</v>
      </c>
      <c r="N64" s="15">
        <v>14.265819884921999</v>
      </c>
      <c r="O64" s="15">
        <v>-9.4117001107270006</v>
      </c>
      <c r="P64" s="15">
        <v>11.530291857184</v>
      </c>
      <c r="Q64" s="15">
        <v>-4.2597415572159996</v>
      </c>
      <c r="R64" s="15">
        <v>-21.984120340482001</v>
      </c>
      <c r="S64" s="15">
        <v>-16.109118248182</v>
      </c>
      <c r="T64" s="15">
        <v>4.5889422108220002</v>
      </c>
      <c r="U64" s="15">
        <v>-7.3796158982940003</v>
      </c>
      <c r="Y64" s="22"/>
      <c r="Z64" s="22"/>
      <c r="AA64" s="22"/>
      <c r="AB64" s="27"/>
      <c r="AC64" s="28"/>
    </row>
    <row r="65" spans="1:29">
      <c r="A65" s="6" t="s">
        <v>38</v>
      </c>
      <c r="B65" s="11" t="s">
        <v>72</v>
      </c>
      <c r="C65" s="11" t="s">
        <v>72</v>
      </c>
      <c r="D65" s="11" t="s">
        <v>72</v>
      </c>
      <c r="E65" s="11" t="s">
        <v>72</v>
      </c>
      <c r="F65" s="11" t="s">
        <v>72</v>
      </c>
      <c r="G65" s="11" t="s">
        <v>72</v>
      </c>
      <c r="H65" s="11" t="s">
        <v>72</v>
      </c>
      <c r="I65" s="11" t="s">
        <v>72</v>
      </c>
      <c r="J65" s="11" t="s">
        <v>72</v>
      </c>
      <c r="K65" s="11" t="s">
        <v>72</v>
      </c>
      <c r="L65" s="11" t="s">
        <v>72</v>
      </c>
      <c r="M65" s="11" t="s">
        <v>72</v>
      </c>
      <c r="N65" s="11" t="s">
        <v>72</v>
      </c>
      <c r="O65" s="11" t="s">
        <v>72</v>
      </c>
      <c r="P65" s="11" t="s">
        <v>72</v>
      </c>
      <c r="Q65" s="11" t="s">
        <v>72</v>
      </c>
      <c r="R65" s="11" t="s">
        <v>72</v>
      </c>
      <c r="S65" s="11" t="s">
        <v>72</v>
      </c>
      <c r="T65" s="11" t="s">
        <v>72</v>
      </c>
      <c r="U65" s="11" t="s">
        <v>72</v>
      </c>
      <c r="Y65" s="22"/>
      <c r="Z65" s="22"/>
      <c r="AA65" s="22"/>
      <c r="AB65" s="27"/>
      <c r="AC65" s="28"/>
    </row>
    <row r="66" spans="1:29">
      <c r="A66" s="5" t="s">
        <v>39</v>
      </c>
      <c r="B66" s="8" t="s">
        <v>72</v>
      </c>
      <c r="C66" s="15">
        <v>-0.92724227284000005</v>
      </c>
      <c r="D66" s="15">
        <v>32.586872734967002</v>
      </c>
      <c r="E66" s="15">
        <v>-1.8481196080910001</v>
      </c>
      <c r="F66" s="15">
        <v>-7.7222881113230004</v>
      </c>
      <c r="G66" s="15">
        <v>10.638088332838</v>
      </c>
      <c r="H66" s="15">
        <v>-36.346358430675998</v>
      </c>
      <c r="I66" s="15">
        <v>-10.612679308836</v>
      </c>
      <c r="J66" s="15">
        <v>-17.308243603327998</v>
      </c>
      <c r="K66" s="15">
        <v>24.172183850214001</v>
      </c>
      <c r="L66" s="15">
        <v>-9.5483310584440009</v>
      </c>
      <c r="M66" s="15">
        <v>-4.2158165430089998</v>
      </c>
      <c r="N66" s="15">
        <v>14.265819884921999</v>
      </c>
      <c r="O66" s="15">
        <v>-9.4117001107270006</v>
      </c>
      <c r="P66" s="15">
        <v>11.530291857184</v>
      </c>
      <c r="Q66" s="15">
        <v>-4.2597415572159996</v>
      </c>
      <c r="R66" s="15">
        <v>-21.984120340482001</v>
      </c>
      <c r="S66" s="15">
        <v>-16.109118248182</v>
      </c>
      <c r="T66" s="15">
        <v>4.5889422108220002</v>
      </c>
      <c r="U66" s="15">
        <v>-7.3796158982940003</v>
      </c>
      <c r="Y66" s="22"/>
      <c r="Z66" s="22"/>
      <c r="AA66" s="22"/>
      <c r="AB66" s="27"/>
      <c r="AC66" s="28"/>
    </row>
    <row r="67" spans="1:29">
      <c r="A67" s="6" t="s">
        <v>40</v>
      </c>
      <c r="B67" s="11" t="s">
        <v>72</v>
      </c>
      <c r="C67" s="14">
        <v>7.0572081896869996</v>
      </c>
      <c r="D67" s="14">
        <v>-0.723531926017</v>
      </c>
      <c r="E67" s="14">
        <v>18.030212564513999</v>
      </c>
      <c r="F67" s="14">
        <v>5.3765650746429996</v>
      </c>
      <c r="G67" s="14">
        <v>-3.470878863577</v>
      </c>
      <c r="H67" s="14">
        <v>-23.190611886273999</v>
      </c>
      <c r="I67" s="14">
        <v>2.1626475941719998</v>
      </c>
      <c r="J67" s="14">
        <v>7.4293840599439998</v>
      </c>
      <c r="K67" s="14">
        <v>15.334188184975</v>
      </c>
      <c r="L67" s="14">
        <v>11.982875402698999</v>
      </c>
      <c r="M67" s="14">
        <v>8.1930513903770006</v>
      </c>
      <c r="N67" s="14">
        <v>-3.3858439722760001</v>
      </c>
      <c r="O67" s="14">
        <v>9.2678367353599995</v>
      </c>
      <c r="P67" s="14">
        <v>19.931767553476998</v>
      </c>
      <c r="Q67" s="14">
        <v>7.1851431000790003</v>
      </c>
      <c r="R67" s="14">
        <v>-8.0521082920799998</v>
      </c>
      <c r="S67" s="14">
        <v>1.115482986375</v>
      </c>
      <c r="T67" s="14">
        <v>-30.302551503098002</v>
      </c>
      <c r="U67" s="14">
        <v>-3.0031525769509999</v>
      </c>
      <c r="Y67" s="22"/>
      <c r="Z67" s="22"/>
      <c r="AA67" s="22"/>
      <c r="AB67" s="27"/>
      <c r="AC67" s="28"/>
    </row>
    <row r="68" spans="1:29">
      <c r="A68" s="5" t="s">
        <v>41</v>
      </c>
      <c r="B68" s="8" t="s">
        <v>72</v>
      </c>
      <c r="C68" s="15">
        <v>-2.8313877474570002</v>
      </c>
      <c r="D68" s="15">
        <v>-6.9034493347670001</v>
      </c>
      <c r="E68" s="15">
        <v>25.904664206806</v>
      </c>
      <c r="F68" s="15">
        <v>-8.3811045138089995</v>
      </c>
      <c r="G68" s="15">
        <v>7.7480125620819997</v>
      </c>
      <c r="H68" s="15">
        <v>-9.6223364992340006</v>
      </c>
      <c r="I68" s="15">
        <v>-9.2519891095790001</v>
      </c>
      <c r="J68" s="15">
        <v>20.724472588316001</v>
      </c>
      <c r="K68" s="15">
        <v>7.0817447648830001</v>
      </c>
      <c r="L68" s="15">
        <v>11.590413425438999</v>
      </c>
      <c r="M68" s="15">
        <v>2.871495130779</v>
      </c>
      <c r="N68" s="15">
        <v>0.75934922491099999</v>
      </c>
      <c r="O68" s="15">
        <v>9.5860486534400007</v>
      </c>
      <c r="P68" s="15">
        <v>11.160194994251</v>
      </c>
      <c r="Q68" s="15">
        <v>-15.576164702434999</v>
      </c>
      <c r="R68" s="15">
        <v>-4.2126301417049996</v>
      </c>
      <c r="S68" s="15">
        <v>-20.376234136903999</v>
      </c>
      <c r="T68" s="15">
        <v>9.6071359486840002</v>
      </c>
      <c r="U68" s="15">
        <v>-11.727846264132999</v>
      </c>
      <c r="Y68" s="22"/>
      <c r="Z68" s="22"/>
      <c r="AA68" s="22"/>
      <c r="AB68" s="27"/>
      <c r="AC68" s="28"/>
    </row>
    <row r="69" spans="1:29">
      <c r="A69" s="6" t="s">
        <v>42</v>
      </c>
      <c r="B69" s="11" t="s">
        <v>72</v>
      </c>
      <c r="C69" s="14">
        <v>4.4229888116689997</v>
      </c>
      <c r="D69" s="14">
        <v>1.0172407731099999</v>
      </c>
      <c r="E69" s="14">
        <v>1.8332562215370001</v>
      </c>
      <c r="F69" s="14">
        <v>-1.5767145982299999</v>
      </c>
      <c r="G69" s="14">
        <v>1.163730149067</v>
      </c>
      <c r="H69" s="14">
        <v>-3.3808870928800001</v>
      </c>
      <c r="I69" s="14">
        <v>13.047804331977</v>
      </c>
      <c r="J69" s="14">
        <v>3.4754613366510001</v>
      </c>
      <c r="K69" s="14">
        <v>4.1925506634099996</v>
      </c>
      <c r="L69" s="14">
        <v>8.5361225144190005</v>
      </c>
      <c r="M69" s="14">
        <v>12.19464155122</v>
      </c>
      <c r="N69" s="14">
        <v>9.2771529946700007</v>
      </c>
      <c r="O69" s="14">
        <v>5.2842531102299999</v>
      </c>
      <c r="P69" s="14">
        <v>2.204119938506</v>
      </c>
      <c r="Q69" s="14">
        <v>-3.6069445948459999</v>
      </c>
      <c r="R69" s="14">
        <v>-4.5406655364750002</v>
      </c>
      <c r="S69" s="14">
        <v>-3.0967510301460002</v>
      </c>
      <c r="T69" s="14">
        <v>11.853954918471</v>
      </c>
      <c r="U69" s="14">
        <v>7.965359359502</v>
      </c>
      <c r="Y69" s="22"/>
      <c r="Z69" s="22"/>
      <c r="AA69" s="22"/>
      <c r="AB69" s="27"/>
      <c r="AC69" s="28"/>
    </row>
    <row r="70" spans="1:29">
      <c r="A70" s="5" t="s">
        <v>43</v>
      </c>
      <c r="B70" s="8" t="s">
        <v>72</v>
      </c>
      <c r="C70" s="15">
        <v>3.7755203544140001</v>
      </c>
      <c r="D70" s="15">
        <v>6.3813353725609998</v>
      </c>
      <c r="E70" s="15">
        <v>1.5364783628650001</v>
      </c>
      <c r="F70" s="15">
        <v>3.958296428573</v>
      </c>
      <c r="G70" s="15">
        <v>2.7104192949220001</v>
      </c>
      <c r="H70" s="15">
        <v>3.6352399652530001</v>
      </c>
      <c r="I70" s="15">
        <v>4.1350127424379997</v>
      </c>
      <c r="J70" s="15">
        <v>5.07650463455</v>
      </c>
      <c r="K70" s="15">
        <v>-0.14361299088099999</v>
      </c>
      <c r="L70" s="15">
        <v>-0.35952173589500003</v>
      </c>
      <c r="M70" s="15">
        <v>6.7261712299719996</v>
      </c>
      <c r="N70" s="15">
        <v>5.6940144363670004</v>
      </c>
      <c r="O70" s="15">
        <v>4.766136334204</v>
      </c>
      <c r="P70" s="15">
        <v>2.5503707909019999</v>
      </c>
      <c r="Q70" s="15">
        <v>1.6004249751620001</v>
      </c>
      <c r="R70" s="15">
        <v>0.50940776307199997</v>
      </c>
      <c r="S70" s="15">
        <v>3.327359626012</v>
      </c>
      <c r="T70" s="15">
        <v>1.4047377388910001</v>
      </c>
      <c r="U70" s="15">
        <v>8.4264633964629994</v>
      </c>
      <c r="Y70" s="22"/>
      <c r="Z70" s="22"/>
      <c r="AA70" s="22"/>
      <c r="AB70" s="27"/>
      <c r="AC70" s="28"/>
    </row>
    <row r="71" spans="1:29">
      <c r="A71" s="6" t="s">
        <v>44</v>
      </c>
      <c r="B71" s="11" t="s">
        <v>72</v>
      </c>
      <c r="C71" s="14">
        <v>16.166768251324001</v>
      </c>
      <c r="D71" s="14">
        <v>-10.674843396759</v>
      </c>
      <c r="E71" s="14">
        <v>0.89755912529199999</v>
      </c>
      <c r="F71" s="14">
        <v>3.6666097888800002</v>
      </c>
      <c r="G71" s="14">
        <v>11.711733122084</v>
      </c>
      <c r="H71" s="14">
        <v>4.6516703607199998</v>
      </c>
      <c r="I71" s="14">
        <v>2.8510142343660001</v>
      </c>
      <c r="J71" s="14">
        <v>19.141458543944999</v>
      </c>
      <c r="K71" s="14">
        <v>-32.613599009551002</v>
      </c>
      <c r="L71" s="14">
        <v>-11.89119794592</v>
      </c>
      <c r="M71" s="14">
        <v>129.12779097780501</v>
      </c>
      <c r="N71" s="14">
        <v>69.933553916986</v>
      </c>
      <c r="O71" s="14">
        <v>3.7787475119890002</v>
      </c>
      <c r="P71" s="14">
        <v>0.75139830768899996</v>
      </c>
      <c r="Q71" s="14">
        <v>-1.726257352455</v>
      </c>
      <c r="R71" s="14">
        <v>-0.97339781094800004</v>
      </c>
      <c r="S71" s="14">
        <v>-0.197308878247</v>
      </c>
      <c r="T71" s="14">
        <v>1.604125244932</v>
      </c>
      <c r="U71" s="14">
        <v>2.7658159409460001</v>
      </c>
      <c r="Y71" s="22"/>
      <c r="Z71" s="22"/>
      <c r="AA71" s="22"/>
      <c r="AB71" s="27"/>
      <c r="AC71" s="28"/>
    </row>
    <row r="72" spans="1:29">
      <c r="A72" s="5" t="s">
        <v>45</v>
      </c>
      <c r="B72" s="8" t="s">
        <v>72</v>
      </c>
      <c r="C72" s="15">
        <v>-3.9585747555780002</v>
      </c>
      <c r="D72" s="15">
        <v>0.29696185182399998</v>
      </c>
      <c r="E72" s="15">
        <v>11.437006661726</v>
      </c>
      <c r="F72" s="15">
        <v>7.3608054795019999</v>
      </c>
      <c r="G72" s="15">
        <v>-12.592033469298</v>
      </c>
      <c r="H72" s="15">
        <v>1.4643893707010001</v>
      </c>
      <c r="I72" s="15">
        <v>9.7703001288899998</v>
      </c>
      <c r="J72" s="15">
        <v>4.4175656075680001</v>
      </c>
      <c r="K72" s="15">
        <v>14.900423172052999</v>
      </c>
      <c r="L72" s="15">
        <v>-0.67097698747599999</v>
      </c>
      <c r="M72" s="15">
        <v>3.2079529663940001</v>
      </c>
      <c r="N72" s="15">
        <v>6.7081192821369999</v>
      </c>
      <c r="O72" s="15">
        <v>7.4396304721549997</v>
      </c>
      <c r="P72" s="15">
        <v>8.2986834274909995</v>
      </c>
      <c r="Q72" s="15">
        <v>0.59332212633699999</v>
      </c>
      <c r="R72" s="15">
        <v>-7.4706705841790004</v>
      </c>
      <c r="S72" s="15">
        <v>-16.228043170968</v>
      </c>
      <c r="T72" s="15">
        <v>6.4429641187320001</v>
      </c>
      <c r="U72" s="15">
        <v>-3.3492528725300001</v>
      </c>
      <c r="Y72" s="22"/>
      <c r="Z72" s="22"/>
      <c r="AA72" s="22"/>
      <c r="AB72" s="27"/>
      <c r="AC72" s="28"/>
    </row>
    <row r="73" spans="1:29">
      <c r="A73" s="6" t="s">
        <v>46</v>
      </c>
      <c r="B73" s="11" t="s">
        <v>72</v>
      </c>
      <c r="C73" s="14">
        <v>3.4880755289519998</v>
      </c>
      <c r="D73" s="14">
        <v>-2.0670497405120001</v>
      </c>
      <c r="E73" s="14">
        <v>0.16315326009600001</v>
      </c>
      <c r="F73" s="14">
        <v>1.754378444938</v>
      </c>
      <c r="G73" s="14">
        <v>-3.3692485735959998</v>
      </c>
      <c r="H73" s="14">
        <v>-6.0052609547489997</v>
      </c>
      <c r="I73" s="14">
        <v>10.173809163294999</v>
      </c>
      <c r="J73" s="14">
        <v>1.3870535671569999</v>
      </c>
      <c r="K73" s="14">
        <v>1.686555577144</v>
      </c>
      <c r="L73" s="14">
        <v>1.713088000677</v>
      </c>
      <c r="M73" s="14">
        <v>3.780829544121</v>
      </c>
      <c r="N73" s="14">
        <v>5.4726181619579997</v>
      </c>
      <c r="O73" s="14">
        <v>-1.6409469837670001</v>
      </c>
      <c r="P73" s="14">
        <v>-1.3377143912530001</v>
      </c>
      <c r="Q73" s="14">
        <v>0.52849868521700005</v>
      </c>
      <c r="R73" s="14">
        <v>-5.3222255861259997</v>
      </c>
      <c r="S73" s="14">
        <v>-29.802873158636</v>
      </c>
      <c r="T73" s="14">
        <v>21.992572266267</v>
      </c>
      <c r="U73" s="14">
        <v>6.8772418005349998</v>
      </c>
      <c r="Y73" s="22"/>
      <c r="Z73" s="22"/>
      <c r="AA73" s="22"/>
      <c r="AB73" s="27"/>
      <c r="AC73" s="28"/>
    </row>
    <row r="74" spans="1:29">
      <c r="A74" s="5" t="s">
        <v>47</v>
      </c>
      <c r="B74" s="8" t="s">
        <v>72</v>
      </c>
      <c r="C74" s="15">
        <v>1.3474104284520001</v>
      </c>
      <c r="D74" s="15">
        <v>0.83539771313599998</v>
      </c>
      <c r="E74" s="15">
        <v>3.054555012297</v>
      </c>
      <c r="F74" s="15">
        <v>4.1710692740509998</v>
      </c>
      <c r="G74" s="15">
        <v>-2.4648423934900001</v>
      </c>
      <c r="H74" s="15">
        <v>-10.807550146900001</v>
      </c>
      <c r="I74" s="15">
        <v>7.3317825450159999</v>
      </c>
      <c r="J74" s="15">
        <v>0.35051105046300002</v>
      </c>
      <c r="K74" s="15">
        <v>12.603652846287</v>
      </c>
      <c r="L74" s="15">
        <v>12.995358969502</v>
      </c>
      <c r="M74" s="15">
        <v>12.570777155167001</v>
      </c>
      <c r="N74" s="15">
        <v>7.3696457491759997</v>
      </c>
      <c r="O74" s="15">
        <v>7.193049677606</v>
      </c>
      <c r="P74" s="15">
        <v>5.1896672473220002</v>
      </c>
      <c r="Q74" s="15">
        <v>5.0624814523800001</v>
      </c>
      <c r="R74" s="15">
        <v>0.87577951548199995</v>
      </c>
      <c r="S74" s="15">
        <v>1.0015074115610001</v>
      </c>
      <c r="T74" s="15">
        <v>14.809154164822999</v>
      </c>
      <c r="U74" s="15">
        <v>6.9130195430769996</v>
      </c>
      <c r="Y74" s="22"/>
      <c r="Z74" s="22"/>
      <c r="AA74" s="22"/>
      <c r="AB74" s="27"/>
      <c r="AC74" s="28"/>
    </row>
    <row r="75" spans="1:29">
      <c r="A75" s="6" t="s">
        <v>48</v>
      </c>
      <c r="B75" s="11" t="s">
        <v>72</v>
      </c>
      <c r="C75" s="14">
        <v>6.2036803680999997</v>
      </c>
      <c r="D75" s="14">
        <v>8.0496391005590002</v>
      </c>
      <c r="E75" s="14">
        <v>13.562075187575999</v>
      </c>
      <c r="F75" s="14">
        <v>4.4517401384899999</v>
      </c>
      <c r="G75" s="14">
        <v>4.0200322434169999</v>
      </c>
      <c r="H75" s="14">
        <v>-1.5059692515950001</v>
      </c>
      <c r="I75" s="14">
        <v>8.6491819401260006</v>
      </c>
      <c r="J75" s="14">
        <v>6.4860763709459999</v>
      </c>
      <c r="K75" s="14">
        <v>5.0562244076859999</v>
      </c>
      <c r="L75" s="14">
        <v>2.064550512207</v>
      </c>
      <c r="M75" s="14">
        <v>8.240193797581</v>
      </c>
      <c r="N75" s="14">
        <v>3.6802511857389999</v>
      </c>
      <c r="O75" s="14">
        <v>-2.035267396734</v>
      </c>
      <c r="P75" s="14">
        <v>4.9211083112390002</v>
      </c>
      <c r="Q75" s="14">
        <v>0.212475474119</v>
      </c>
      <c r="R75" s="14">
        <v>-2.3329981407660001</v>
      </c>
      <c r="S75" s="14">
        <v>-4.4762633910730001</v>
      </c>
      <c r="T75" s="14">
        <v>12.975909457264001</v>
      </c>
      <c r="U75" s="14">
        <v>3.8372258070359999</v>
      </c>
      <c r="Y75" s="22"/>
      <c r="Z75" s="22"/>
      <c r="AA75" s="22"/>
      <c r="AB75" s="27"/>
      <c r="AC75" s="28"/>
    </row>
    <row r="76" spans="1:29">
      <c r="A76" s="5" t="s">
        <v>49</v>
      </c>
      <c r="B76" s="8" t="s">
        <v>72</v>
      </c>
      <c r="C76" s="15">
        <v>7.1528788018549996</v>
      </c>
      <c r="D76" s="15">
        <v>-1.8990973911519999</v>
      </c>
      <c r="E76" s="15">
        <v>2.4684056774580001</v>
      </c>
      <c r="F76" s="15">
        <v>-5.4951791429870003</v>
      </c>
      <c r="G76" s="15">
        <v>4.3181394603580001</v>
      </c>
      <c r="H76" s="15">
        <v>-2.6464162482210001</v>
      </c>
      <c r="I76" s="15">
        <v>1.86874377758</v>
      </c>
      <c r="J76" s="15">
        <v>-2.093210229316</v>
      </c>
      <c r="K76" s="15">
        <v>4.8414863704029996</v>
      </c>
      <c r="L76" s="15">
        <v>4.5750245580340003</v>
      </c>
      <c r="M76" s="15">
        <v>-6.5532201739889997</v>
      </c>
      <c r="N76" s="15">
        <v>-5.6376156409410001</v>
      </c>
      <c r="O76" s="15">
        <v>10.736962330229</v>
      </c>
      <c r="P76" s="15">
        <v>-4.8578826198530001</v>
      </c>
      <c r="Q76" s="15">
        <v>-1.2848140449979999</v>
      </c>
      <c r="R76" s="15">
        <v>-17.995446665951</v>
      </c>
      <c r="S76" s="15">
        <v>-5.7488055960190003</v>
      </c>
      <c r="T76" s="15">
        <v>9.5800361426229994</v>
      </c>
      <c r="U76" s="15">
        <v>12.665064935882</v>
      </c>
      <c r="Y76" s="22"/>
      <c r="Z76" s="22"/>
      <c r="AA76" s="22"/>
      <c r="AB76" s="27"/>
      <c r="AC76" s="28"/>
    </row>
    <row r="77" spans="1:29">
      <c r="A77" s="6" t="s">
        <v>50</v>
      </c>
      <c r="B77" s="11" t="s">
        <v>72</v>
      </c>
      <c r="C77" s="14">
        <v>2.147870696974</v>
      </c>
      <c r="D77" s="14">
        <v>7.6959748769639997</v>
      </c>
      <c r="E77" s="14">
        <v>7.3680398714170003</v>
      </c>
      <c r="F77" s="14">
        <v>-4.0108207537449996</v>
      </c>
      <c r="G77" s="14">
        <v>-7.7227105637109998</v>
      </c>
      <c r="H77" s="14">
        <v>-21.072016178258</v>
      </c>
      <c r="I77" s="14">
        <v>10.914854183487</v>
      </c>
      <c r="J77" s="14">
        <v>49.039367564311</v>
      </c>
      <c r="K77" s="14">
        <v>7.9290375507380002</v>
      </c>
      <c r="L77" s="14">
        <v>3.40654606833</v>
      </c>
      <c r="M77" s="14">
        <v>-0.62201967132199998</v>
      </c>
      <c r="N77" s="14">
        <v>9.6593152998829996</v>
      </c>
      <c r="O77" s="14">
        <v>10.115071453211</v>
      </c>
      <c r="P77" s="14">
        <v>6.7104517839959996</v>
      </c>
      <c r="Q77" s="14">
        <v>-7.0339431960449996</v>
      </c>
      <c r="R77" s="14">
        <v>0.80456087968400003</v>
      </c>
      <c r="S77" s="14">
        <v>-1.993644201368</v>
      </c>
      <c r="T77" s="14">
        <v>12.243046471708</v>
      </c>
      <c r="U77" s="14">
        <v>3.8788269331270002</v>
      </c>
      <c r="Y77" s="22"/>
      <c r="Z77" s="22"/>
      <c r="AA77" s="22"/>
      <c r="AB77" s="27"/>
      <c r="AC77" s="28"/>
    </row>
    <row r="78" spans="1:29">
      <c r="A78" s="5" t="s">
        <v>51</v>
      </c>
      <c r="B78" s="8" t="s">
        <v>72</v>
      </c>
      <c r="C78" s="15">
        <v>-0.40694676268000002</v>
      </c>
      <c r="D78" s="15">
        <v>44.564236745271003</v>
      </c>
      <c r="E78" s="15">
        <v>5.0149160437509996</v>
      </c>
      <c r="F78" s="15">
        <v>-5.2568446109069997</v>
      </c>
      <c r="G78" s="15">
        <v>17.801123240932998</v>
      </c>
      <c r="H78" s="15">
        <v>-8.6528807440720001</v>
      </c>
      <c r="I78" s="15">
        <v>23.354012242555999</v>
      </c>
      <c r="J78" s="15">
        <v>4.5375121918970001</v>
      </c>
      <c r="K78" s="15">
        <v>8.0437392179109999</v>
      </c>
      <c r="L78" s="15">
        <v>35.153557522653998</v>
      </c>
      <c r="M78" s="15">
        <v>-1.840664439847</v>
      </c>
      <c r="N78" s="15">
        <v>5.2707846893349997</v>
      </c>
      <c r="O78" s="15">
        <v>-3.5317929333119999</v>
      </c>
      <c r="P78" s="15">
        <v>-7.5213841747360002</v>
      </c>
      <c r="Q78" s="15">
        <v>2.5401478365300001</v>
      </c>
      <c r="R78" s="15">
        <v>4.6681874745669996</v>
      </c>
      <c r="S78" s="15">
        <v>-9.4937753666039999</v>
      </c>
      <c r="T78" s="15">
        <v>9.1261946640110008</v>
      </c>
      <c r="U78" s="15">
        <v>10.633053778297</v>
      </c>
      <c r="Y78" s="22"/>
      <c r="Z78" s="22"/>
      <c r="AA78" s="22"/>
      <c r="AB78" s="27"/>
      <c r="AC78" s="28"/>
    </row>
    <row r="79" spans="1:29">
      <c r="A79" s="6" t="s">
        <v>52</v>
      </c>
      <c r="B79" s="11" t="s">
        <v>72</v>
      </c>
      <c r="C79" s="14">
        <v>2.4943365140879998</v>
      </c>
      <c r="D79" s="14">
        <v>-5.3627549537189996</v>
      </c>
      <c r="E79" s="14">
        <v>-0.52615340714699999</v>
      </c>
      <c r="F79" s="14">
        <v>-3.358472737784</v>
      </c>
      <c r="G79" s="14">
        <v>-6.2539699948719996</v>
      </c>
      <c r="H79" s="14">
        <v>-9.0057372073069999</v>
      </c>
      <c r="I79" s="14">
        <v>44.064678500473001</v>
      </c>
      <c r="J79" s="14">
        <v>4.6687245430719999</v>
      </c>
      <c r="K79" s="14">
        <v>8.0010615274599992</v>
      </c>
      <c r="L79" s="14">
        <v>18.098797231879999</v>
      </c>
      <c r="M79" s="14">
        <v>42.239405307283</v>
      </c>
      <c r="N79" s="14">
        <v>21.832671466960999</v>
      </c>
      <c r="O79" s="14">
        <v>5.876432030908</v>
      </c>
      <c r="P79" s="14">
        <v>7.5322896048120001</v>
      </c>
      <c r="Q79" s="14">
        <v>-8.9005984139409993</v>
      </c>
      <c r="R79" s="14">
        <v>-1.7547947805899999</v>
      </c>
      <c r="S79" s="14">
        <v>0.687213368963</v>
      </c>
      <c r="T79" s="14">
        <v>17.381710397129002</v>
      </c>
      <c r="U79" s="14">
        <v>6.0812616455689996</v>
      </c>
      <c r="Y79" s="22"/>
      <c r="Z79" s="22"/>
      <c r="AA79" s="22"/>
      <c r="AB79" s="27"/>
      <c r="AC79" s="28"/>
    </row>
    <row r="80" spans="1:29">
      <c r="A80" s="5" t="s">
        <v>53</v>
      </c>
      <c r="B80" s="8" t="s">
        <v>72</v>
      </c>
      <c r="C80" s="15">
        <v>-2.130478677558</v>
      </c>
      <c r="D80" s="15">
        <v>-1.5161814858580001</v>
      </c>
      <c r="E80" s="15">
        <v>1.9469268230950001</v>
      </c>
      <c r="F80" s="15">
        <v>-1.6548459495400001</v>
      </c>
      <c r="G80" s="15">
        <v>-6.8735248832779998</v>
      </c>
      <c r="H80" s="15">
        <v>2.025459814959</v>
      </c>
      <c r="I80" s="15">
        <v>5.3001167742339996</v>
      </c>
      <c r="J80" s="15">
        <v>8.4477300232579999</v>
      </c>
      <c r="K80" s="15">
        <v>2.4614656891940001</v>
      </c>
      <c r="L80" s="15">
        <v>-3.459885542002</v>
      </c>
      <c r="M80" s="15">
        <v>5.4960726309850001</v>
      </c>
      <c r="N80" s="15">
        <v>9.2110059712370003</v>
      </c>
      <c r="O80" s="15">
        <v>-2.196717281787</v>
      </c>
      <c r="P80" s="15">
        <v>-2.6893213417280002</v>
      </c>
      <c r="Q80" s="15">
        <v>6.7808546883089997</v>
      </c>
      <c r="R80" s="15">
        <v>-6.8201283664470003</v>
      </c>
      <c r="S80" s="15">
        <v>-10.835068597302</v>
      </c>
      <c r="T80" s="15">
        <v>21.962747286224999</v>
      </c>
      <c r="U80" s="15">
        <v>28.665137949744999</v>
      </c>
      <c r="Y80" s="22"/>
      <c r="Z80" s="22"/>
      <c r="AA80" s="22"/>
      <c r="AB80" s="27"/>
      <c r="AC80" s="28"/>
    </row>
    <row r="81" spans="1:29">
      <c r="A81" s="6" t="s">
        <v>54</v>
      </c>
      <c r="B81" s="11" t="s">
        <v>72</v>
      </c>
      <c r="C81" s="14">
        <v>13.645410258162</v>
      </c>
      <c r="D81" s="14">
        <v>3.0598596175399999</v>
      </c>
      <c r="E81" s="14">
        <v>0.57210356044099997</v>
      </c>
      <c r="F81" s="14">
        <v>25.754701079444999</v>
      </c>
      <c r="G81" s="14">
        <v>6.9060175127440004</v>
      </c>
      <c r="H81" s="14">
        <v>-5.0587673598920002</v>
      </c>
      <c r="I81" s="14">
        <v>3.1933966300669998</v>
      </c>
      <c r="J81" s="14">
        <v>54.922479509078002</v>
      </c>
      <c r="K81" s="14">
        <v>-3.207747601591</v>
      </c>
      <c r="L81" s="14">
        <v>1.7420614370909999</v>
      </c>
      <c r="M81" s="14">
        <v>-8.6292437177789996</v>
      </c>
      <c r="N81" s="14">
        <v>4.4185872300920002</v>
      </c>
      <c r="O81" s="14">
        <v>8.6154576545369999</v>
      </c>
      <c r="P81" s="14">
        <v>6.1690845124690004</v>
      </c>
      <c r="Q81" s="14">
        <v>-1.9645341493299999</v>
      </c>
      <c r="R81" s="14">
        <v>-11.030899197088999</v>
      </c>
      <c r="S81" s="14">
        <v>-1.9811396290509999</v>
      </c>
      <c r="T81" s="14">
        <v>22.436290958615</v>
      </c>
      <c r="U81" s="14">
        <v>15.971873825527</v>
      </c>
      <c r="Y81" s="22"/>
      <c r="Z81" s="22"/>
      <c r="AA81" s="22"/>
      <c r="AB81" s="27"/>
      <c r="AC81" s="28"/>
    </row>
    <row r="82" spans="1:29">
      <c r="A82" s="5" t="s">
        <v>55</v>
      </c>
      <c r="B82" s="8" t="s">
        <v>72</v>
      </c>
      <c r="C82" s="15">
        <v>2.2576573007020002</v>
      </c>
      <c r="D82" s="15">
        <v>1.6705650536250001</v>
      </c>
      <c r="E82" s="15">
        <v>4.6673231225</v>
      </c>
      <c r="F82" s="15">
        <v>3.7703034932750001</v>
      </c>
      <c r="G82" s="15">
        <v>2.2684538105269998</v>
      </c>
      <c r="H82" s="15">
        <v>-3.1121221127699998</v>
      </c>
      <c r="I82" s="15">
        <v>6.8366809064040002</v>
      </c>
      <c r="J82" s="15">
        <v>4.9551562808240002</v>
      </c>
      <c r="K82" s="15">
        <v>4.5296052591949998</v>
      </c>
      <c r="L82" s="15">
        <v>0.80360040430199997</v>
      </c>
      <c r="M82" s="15">
        <v>1.3267967221150001</v>
      </c>
      <c r="N82" s="15">
        <v>2.911993771153</v>
      </c>
      <c r="O82" s="15">
        <v>1.838256139953</v>
      </c>
      <c r="P82" s="15">
        <v>4.804766757566</v>
      </c>
      <c r="Q82" s="15">
        <v>5.6361327882390002</v>
      </c>
      <c r="R82" s="15">
        <v>0.51872557542099995</v>
      </c>
      <c r="S82" s="15">
        <v>-7.7436561991490001</v>
      </c>
      <c r="T82" s="15">
        <v>4.3714437847449998</v>
      </c>
      <c r="U82" s="15">
        <v>2.00505861174</v>
      </c>
      <c r="Y82" s="22"/>
      <c r="Z82" s="22"/>
      <c r="AA82" s="22"/>
      <c r="AB82" s="27"/>
      <c r="AC82" s="28"/>
    </row>
    <row r="83" spans="1:29">
      <c r="A83" s="6" t="s">
        <v>56</v>
      </c>
      <c r="B83" s="11" t="s">
        <v>72</v>
      </c>
      <c r="C83" s="14">
        <v>2.0856279821169998</v>
      </c>
      <c r="D83" s="14">
        <v>-0.26745340930700001</v>
      </c>
      <c r="E83" s="14">
        <v>6.6044612126370001</v>
      </c>
      <c r="F83" s="14">
        <v>3.031705677233</v>
      </c>
      <c r="G83" s="14">
        <v>0.26747880652599998</v>
      </c>
      <c r="H83" s="14">
        <v>-5.3303048942759998</v>
      </c>
      <c r="I83" s="14">
        <v>7.6095311776879999</v>
      </c>
      <c r="J83" s="14">
        <v>10.503052300743001</v>
      </c>
      <c r="K83" s="14">
        <v>8.9137296303109999</v>
      </c>
      <c r="L83" s="14">
        <v>-4.5788220189680002</v>
      </c>
      <c r="M83" s="14">
        <v>-7.9307971209999994E-2</v>
      </c>
      <c r="N83" s="14">
        <v>2.4689023941610002</v>
      </c>
      <c r="O83" s="14">
        <v>0.20158020981899999</v>
      </c>
      <c r="P83" s="14">
        <v>11.265558297558</v>
      </c>
      <c r="Q83" s="14">
        <v>17.431574147237999</v>
      </c>
      <c r="R83" s="14">
        <v>-1.3873666897070001</v>
      </c>
      <c r="S83" s="14">
        <v>-9.5339454937720003</v>
      </c>
      <c r="T83" s="14">
        <v>8.4158481534590006</v>
      </c>
      <c r="U83" s="14">
        <v>7.778287262598</v>
      </c>
      <c r="Y83" s="22"/>
      <c r="Z83" s="22"/>
      <c r="AA83" s="22"/>
      <c r="AB83" s="27"/>
      <c r="AC83" s="28"/>
    </row>
    <row r="84" spans="1:29">
      <c r="A84" s="5" t="s">
        <v>57</v>
      </c>
      <c r="B84" s="8" t="s">
        <v>72</v>
      </c>
      <c r="C84" s="15">
        <v>0.294946456982</v>
      </c>
      <c r="D84" s="15">
        <v>0.94010124460199995</v>
      </c>
      <c r="E84" s="15">
        <v>-0.43971436981299999</v>
      </c>
      <c r="F84" s="15">
        <v>6.2777729908050004</v>
      </c>
      <c r="G84" s="15">
        <v>-2.635568346361</v>
      </c>
      <c r="H84" s="15">
        <v>-9.8588374635259992</v>
      </c>
      <c r="I84" s="15">
        <v>11.433482273013</v>
      </c>
      <c r="J84" s="15">
        <v>5.4530763642049997</v>
      </c>
      <c r="K84" s="15">
        <v>3.3918353594480002</v>
      </c>
      <c r="L84" s="15">
        <v>-0.82106519644999998</v>
      </c>
      <c r="M84" s="15">
        <v>-1.576959764753</v>
      </c>
      <c r="N84" s="15">
        <v>-0.831525531323</v>
      </c>
      <c r="O84" s="15">
        <v>-2.0168650111100002</v>
      </c>
      <c r="P84" s="15">
        <v>7.6094066614029998</v>
      </c>
      <c r="Q84" s="15">
        <v>3.634137701957</v>
      </c>
      <c r="R84" s="15">
        <v>1.3766041125749999</v>
      </c>
      <c r="S84" s="15">
        <v>-6.2521019221319998</v>
      </c>
      <c r="T84" s="15">
        <v>8.1312220727440003</v>
      </c>
      <c r="U84" s="15">
        <v>4.5379915473769996</v>
      </c>
      <c r="Y84" s="22"/>
      <c r="Z84" s="22"/>
      <c r="AA84" s="22"/>
      <c r="AB84" s="27"/>
      <c r="AC84" s="28"/>
    </row>
    <row r="85" spans="1:29">
      <c r="A85" s="6" t="s">
        <v>58</v>
      </c>
      <c r="B85" s="11" t="s">
        <v>72</v>
      </c>
      <c r="C85" s="14">
        <v>5.0740195821149996</v>
      </c>
      <c r="D85" s="14">
        <v>2.5930742313969999</v>
      </c>
      <c r="E85" s="14">
        <v>5.871231920804</v>
      </c>
      <c r="F85" s="14">
        <v>2.74667339264</v>
      </c>
      <c r="G85" s="14">
        <v>8.2006096817749992</v>
      </c>
      <c r="H85" s="14">
        <v>-7.9804250254579996</v>
      </c>
      <c r="I85" s="14">
        <v>11.804612661783001</v>
      </c>
      <c r="J85" s="14">
        <v>3.2836594675500002</v>
      </c>
      <c r="K85" s="14">
        <v>4.3084785567189998</v>
      </c>
      <c r="L85" s="14">
        <v>3.2470559679840001</v>
      </c>
      <c r="M85" s="14">
        <v>4.6372717461419999</v>
      </c>
      <c r="N85" s="14">
        <v>3.1838018110389998</v>
      </c>
      <c r="O85" s="14">
        <v>2.4462929319629998</v>
      </c>
      <c r="P85" s="14">
        <v>4.1581613929439998</v>
      </c>
      <c r="Q85" s="14">
        <v>3.2973876164189999</v>
      </c>
      <c r="R85" s="14">
        <v>-2.4802752322349999</v>
      </c>
      <c r="S85" s="14">
        <v>-14.988827060489999</v>
      </c>
      <c r="T85" s="14">
        <v>11.515225289604</v>
      </c>
      <c r="U85" s="14">
        <v>11.615407617232</v>
      </c>
      <c r="Y85" s="22"/>
      <c r="Z85" s="22"/>
      <c r="AA85" s="22"/>
      <c r="AB85" s="27"/>
      <c r="AC85" s="28"/>
    </row>
    <row r="86" spans="1:29">
      <c r="A86" s="5" t="s">
        <v>59</v>
      </c>
      <c r="B86" s="8" t="s">
        <v>72</v>
      </c>
      <c r="C86" s="15">
        <v>8.659190128074</v>
      </c>
      <c r="D86" s="15">
        <v>9.3075453846399991</v>
      </c>
      <c r="E86" s="15">
        <v>14.051133224926</v>
      </c>
      <c r="F86" s="15">
        <v>13.693109529186</v>
      </c>
      <c r="G86" s="15">
        <v>5.7937252019469998</v>
      </c>
      <c r="H86" s="15">
        <v>16.299472438927999</v>
      </c>
      <c r="I86" s="15">
        <v>5.9874406352180003</v>
      </c>
      <c r="J86" s="15">
        <v>5.6733550284260001</v>
      </c>
      <c r="K86" s="15">
        <v>26.422409632783999</v>
      </c>
      <c r="L86" s="15">
        <v>7.8012332011999996</v>
      </c>
      <c r="M86" s="15">
        <v>7.637731082727</v>
      </c>
      <c r="N86" s="15">
        <v>10.619965706698</v>
      </c>
      <c r="O86" s="15">
        <v>18.885703469479001</v>
      </c>
      <c r="P86" s="15">
        <v>14.539405341995</v>
      </c>
      <c r="Q86" s="15">
        <v>4.6499674861900004</v>
      </c>
      <c r="R86" s="15">
        <v>12.355524730538001</v>
      </c>
      <c r="S86" s="15">
        <v>-6.1273880653499999</v>
      </c>
      <c r="T86" s="15">
        <v>4.7066936147960003</v>
      </c>
      <c r="U86" s="15">
        <v>17.677202263510001</v>
      </c>
      <c r="Y86" s="22"/>
      <c r="Z86" s="22"/>
      <c r="AA86" s="22"/>
      <c r="AB86" s="27"/>
      <c r="AC86" s="28"/>
    </row>
    <row r="87" spans="1:29">
      <c r="A87" s="6" t="s">
        <v>60</v>
      </c>
      <c r="B87" s="11" t="s">
        <v>72</v>
      </c>
      <c r="C87" s="14">
        <v>23.452704760785</v>
      </c>
      <c r="D87" s="14">
        <v>-0.48554891714300003</v>
      </c>
      <c r="E87" s="14">
        <v>19.089371978378001</v>
      </c>
      <c r="F87" s="14">
        <v>18.350087260433</v>
      </c>
      <c r="G87" s="14">
        <v>16.701027746206002</v>
      </c>
      <c r="H87" s="14">
        <v>2.9928510403950002</v>
      </c>
      <c r="I87" s="14">
        <v>21.525779585275998</v>
      </c>
      <c r="J87" s="14">
        <v>0.38253363164300003</v>
      </c>
      <c r="K87" s="14">
        <v>8.922586461821</v>
      </c>
      <c r="L87" s="14">
        <v>11.447417588961001</v>
      </c>
      <c r="M87" s="14">
        <v>3.3470790359390001</v>
      </c>
      <c r="N87" s="14">
        <v>8.0828769858249991</v>
      </c>
      <c r="O87" s="14">
        <v>17.592724194980999</v>
      </c>
      <c r="P87" s="14">
        <v>9.1313640347970004</v>
      </c>
      <c r="Q87" s="14">
        <v>4.4366418871129998</v>
      </c>
      <c r="R87" s="14">
        <v>0.916968573156</v>
      </c>
      <c r="S87" s="14">
        <v>-7.221909079524</v>
      </c>
      <c r="T87" s="14">
        <v>8.2538765940960008</v>
      </c>
      <c r="U87" s="14">
        <v>6.7972837204449998</v>
      </c>
      <c r="Y87" s="22"/>
      <c r="Z87" s="22"/>
      <c r="AA87" s="22"/>
      <c r="AB87" s="27"/>
      <c r="AC87" s="28"/>
    </row>
    <row r="88" spans="1:29">
      <c r="A88" s="5" t="s">
        <v>61</v>
      </c>
      <c r="B88" s="8" t="s">
        <v>72</v>
      </c>
      <c r="C88" s="15">
        <v>3.8797467935249998</v>
      </c>
      <c r="D88" s="15">
        <v>2.5327290322849998</v>
      </c>
      <c r="E88" s="15">
        <v>5.5281848498370003</v>
      </c>
      <c r="F88" s="15">
        <v>4.5597628144630002</v>
      </c>
      <c r="G88" s="15">
        <v>4.5359757830719998</v>
      </c>
      <c r="H88" s="15">
        <v>0.83806973633600002</v>
      </c>
      <c r="I88" s="15">
        <v>3.2299195404369998</v>
      </c>
      <c r="J88" s="15">
        <v>2.9700484499040001</v>
      </c>
      <c r="K88" s="15">
        <v>2.7975226615320001</v>
      </c>
      <c r="L88" s="15">
        <v>0.98684006224300003</v>
      </c>
      <c r="M88" s="15">
        <v>2.3257270768990002</v>
      </c>
      <c r="N88" s="15">
        <v>2.5875820451420002</v>
      </c>
      <c r="O88" s="15">
        <v>1.651577084803</v>
      </c>
      <c r="P88" s="15">
        <v>0.98157088769599998</v>
      </c>
      <c r="Q88" s="15">
        <v>1.3501094278479999</v>
      </c>
      <c r="R88" s="15">
        <v>1.939541047062</v>
      </c>
      <c r="S88" s="15">
        <v>0.18290005460700001</v>
      </c>
      <c r="T88" s="15">
        <v>3.125862513325</v>
      </c>
      <c r="U88" s="15">
        <v>1.750827383176</v>
      </c>
      <c r="Y88" s="22"/>
      <c r="Z88" s="22"/>
      <c r="AA88" s="22"/>
      <c r="AB88" s="27"/>
      <c r="AC88" s="28"/>
    </row>
    <row r="89" spans="1:29">
      <c r="A89" s="6" t="s">
        <v>62</v>
      </c>
      <c r="B89" s="11" t="s">
        <v>72</v>
      </c>
      <c r="C89" s="14">
        <v>20.64696415737</v>
      </c>
      <c r="D89" s="14">
        <v>1.109620784271</v>
      </c>
      <c r="E89" s="14">
        <v>1.8376069251860001</v>
      </c>
      <c r="F89" s="14">
        <v>2.2268336403050002</v>
      </c>
      <c r="G89" s="14">
        <v>6.6350412353969999</v>
      </c>
      <c r="H89" s="14">
        <v>-2.1725984821050002</v>
      </c>
      <c r="I89" s="14">
        <v>6.5314900131869997</v>
      </c>
      <c r="J89" s="14">
        <v>12.423763856021999</v>
      </c>
      <c r="K89" s="14">
        <v>-6.7274673684420003</v>
      </c>
      <c r="L89" s="14">
        <v>4.1478073261750001</v>
      </c>
      <c r="M89" s="14">
        <v>-5.9535582112909999</v>
      </c>
      <c r="N89" s="14">
        <v>10.441779449062</v>
      </c>
      <c r="O89" s="14">
        <v>7.9097484378929996</v>
      </c>
      <c r="P89" s="14">
        <v>-5.9848501772780001</v>
      </c>
      <c r="Q89" s="14">
        <v>5.4634110206589996</v>
      </c>
      <c r="R89" s="14">
        <v>-2.1831847169319998</v>
      </c>
      <c r="S89" s="14">
        <v>5.6037966172509996</v>
      </c>
      <c r="T89" s="14">
        <v>9.5535042049120005</v>
      </c>
      <c r="U89" s="14">
        <v>-4.8137633514129998</v>
      </c>
      <c r="Y89" s="22"/>
      <c r="Z89" s="22"/>
      <c r="AA89" s="22"/>
      <c r="AB89" s="27"/>
      <c r="AC89" s="28"/>
    </row>
    <row r="90" spans="1:29">
      <c r="A90" s="5" t="s">
        <v>63</v>
      </c>
      <c r="B90" s="8" t="s">
        <v>72</v>
      </c>
      <c r="C90" s="15">
        <v>-3.7631710988460001</v>
      </c>
      <c r="D90" s="15">
        <v>-5.9910892027680003</v>
      </c>
      <c r="E90" s="15">
        <v>7.9711606332559999</v>
      </c>
      <c r="F90" s="15">
        <v>3.422834461826</v>
      </c>
      <c r="G90" s="15">
        <v>-3.1876467401120001</v>
      </c>
      <c r="H90" s="15">
        <v>4.4865217796849999</v>
      </c>
      <c r="I90" s="15">
        <v>9.6322085341899992</v>
      </c>
      <c r="J90" s="15">
        <v>5.1583747251850003</v>
      </c>
      <c r="K90" s="15">
        <v>6.8334043129820001</v>
      </c>
      <c r="L90" s="15">
        <v>-2.8665651953319999</v>
      </c>
      <c r="M90" s="15">
        <v>11.289780994665</v>
      </c>
      <c r="N90" s="15">
        <v>7.8380099902779996</v>
      </c>
      <c r="O90" s="15">
        <v>9.9667360959989999</v>
      </c>
      <c r="P90" s="15">
        <v>4.3762191501989998</v>
      </c>
      <c r="Q90" s="15">
        <v>-0.230221283281</v>
      </c>
      <c r="R90" s="15">
        <v>4.7046367683790002</v>
      </c>
      <c r="S90" s="15">
        <v>-0.61966864580400005</v>
      </c>
      <c r="T90" s="15">
        <v>9.4860422645450004</v>
      </c>
      <c r="U90" s="15">
        <v>12.724586570081</v>
      </c>
      <c r="Y90" s="22"/>
      <c r="Z90" s="22"/>
      <c r="AA90" s="22"/>
      <c r="AB90" s="27"/>
      <c r="AC90" s="28"/>
    </row>
    <row r="91" spans="1:29">
      <c r="A91" s="6" t="s">
        <v>64</v>
      </c>
      <c r="B91" s="11" t="s">
        <v>72</v>
      </c>
      <c r="C91" s="14">
        <v>-1.6026105896839999</v>
      </c>
      <c r="D91" s="14">
        <v>9.4403246759599995</v>
      </c>
      <c r="E91" s="14">
        <v>9.9202270682540004</v>
      </c>
      <c r="F91" s="14">
        <v>3.900536208269</v>
      </c>
      <c r="G91" s="14">
        <v>-3.9203803029139999</v>
      </c>
      <c r="H91" s="14">
        <v>-6.1674153949569996</v>
      </c>
      <c r="I91" s="14">
        <v>2.8778768272819999</v>
      </c>
      <c r="J91" s="14">
        <v>2.5779485506530002</v>
      </c>
      <c r="K91" s="14">
        <v>6.9328127695450004</v>
      </c>
      <c r="L91" s="14">
        <v>6.9514717335359997</v>
      </c>
      <c r="M91" s="14">
        <v>5.2311893220670003</v>
      </c>
      <c r="N91" s="14">
        <v>5.0540636701809998</v>
      </c>
      <c r="O91" s="14">
        <v>2.6819085369079998</v>
      </c>
      <c r="P91" s="14">
        <v>12.004905023924</v>
      </c>
      <c r="Q91" s="14">
        <v>2.015376774565</v>
      </c>
      <c r="R91" s="14">
        <v>6.1084198032329997</v>
      </c>
      <c r="S91" s="14">
        <v>-2.9409477155529999</v>
      </c>
      <c r="T91" s="14">
        <v>-35.961863488444997</v>
      </c>
      <c r="U91" s="14">
        <v>-78.314015292855004</v>
      </c>
      <c r="Y91" s="22"/>
      <c r="Z91" s="22"/>
      <c r="AA91" s="22"/>
      <c r="AB91" s="27"/>
      <c r="AC91" s="28"/>
    </row>
    <row r="92" spans="1:29">
      <c r="A92" s="5" t="s">
        <v>65</v>
      </c>
      <c r="B92" s="8" t="s">
        <v>72</v>
      </c>
      <c r="C92" s="15">
        <v>4.6419889785000001E-2</v>
      </c>
      <c r="D92" s="15">
        <v>1.6128809553629999</v>
      </c>
      <c r="E92" s="15">
        <v>-0.25782977896499998</v>
      </c>
      <c r="F92" s="15">
        <v>-0.38197592459899998</v>
      </c>
      <c r="G92" s="15">
        <v>2.2791350338330001</v>
      </c>
      <c r="H92" s="15">
        <v>3.1575012996330001</v>
      </c>
      <c r="I92" s="15">
        <v>1.626280844709</v>
      </c>
      <c r="J92" s="15">
        <v>2.9223989732079998</v>
      </c>
      <c r="K92" s="15">
        <v>0.81181389265500004</v>
      </c>
      <c r="L92" s="15">
        <v>2.7734360872530002</v>
      </c>
      <c r="M92" s="15">
        <v>-2.2615895032590001</v>
      </c>
      <c r="N92" s="15">
        <v>-1.0592608162629999</v>
      </c>
      <c r="O92" s="15">
        <v>3.2974159491089998</v>
      </c>
      <c r="P92" s="15">
        <v>0.28089421582000001</v>
      </c>
      <c r="Q92" s="15">
        <v>0.72886081605300002</v>
      </c>
      <c r="R92" s="15">
        <v>2.674631276345</v>
      </c>
      <c r="S92" s="15">
        <v>-3.5061167648199998</v>
      </c>
      <c r="T92" s="15">
        <v>0.12571608514300001</v>
      </c>
      <c r="U92" s="15">
        <v>1.728323534829</v>
      </c>
      <c r="Y92" s="22"/>
      <c r="Z92" s="22"/>
      <c r="AA92" s="22"/>
      <c r="AB92" s="27"/>
      <c r="AC92" s="28"/>
    </row>
    <row r="93" spans="1:29">
      <c r="A93" s="6" t="s">
        <v>66</v>
      </c>
      <c r="B93" s="11" t="s">
        <v>72</v>
      </c>
      <c r="C93" s="14">
        <v>-6.5523243568950003</v>
      </c>
      <c r="D93" s="14">
        <v>0.51829041916700003</v>
      </c>
      <c r="E93" s="14">
        <v>11.271872977331</v>
      </c>
      <c r="F93" s="14">
        <v>8.8785645197900003</v>
      </c>
      <c r="G93" s="14">
        <v>7.2447001142480003</v>
      </c>
      <c r="H93" s="14">
        <v>4.3246357108320002</v>
      </c>
      <c r="I93" s="14">
        <v>0.55313453287000003</v>
      </c>
      <c r="J93" s="14">
        <v>7.7223095828749999</v>
      </c>
      <c r="K93" s="14">
        <v>0.286515369641</v>
      </c>
      <c r="L93" s="14">
        <v>0.93922078981599999</v>
      </c>
      <c r="M93" s="14">
        <v>-1.1105776199690001</v>
      </c>
      <c r="N93" s="14">
        <v>4.762171672619</v>
      </c>
      <c r="O93" s="14">
        <v>-2.8676739891060001</v>
      </c>
      <c r="P93" s="14">
        <v>-2.3861843947870001</v>
      </c>
      <c r="Q93" s="14">
        <v>5.2738659794859997</v>
      </c>
      <c r="R93" s="14">
        <v>1.183189361807</v>
      </c>
      <c r="S93" s="14">
        <v>-0.16134961939199999</v>
      </c>
      <c r="T93" s="14">
        <v>5.93504093515</v>
      </c>
      <c r="U93" s="14">
        <v>-1.689671398737</v>
      </c>
      <c r="Y93" s="22"/>
      <c r="Z93" s="22"/>
      <c r="AA93" s="22"/>
      <c r="AB93" s="27"/>
      <c r="AC93" s="28"/>
    </row>
    <row r="94" spans="1:29">
      <c r="A94" s="5" t="s">
        <v>67</v>
      </c>
      <c r="B94" s="8" t="s">
        <v>72</v>
      </c>
      <c r="C94" s="15">
        <v>-0.51039045636299996</v>
      </c>
      <c r="D94" s="15">
        <v>0.70356838106099995</v>
      </c>
      <c r="E94" s="15">
        <v>6.4946543982070004</v>
      </c>
      <c r="F94" s="15">
        <v>5.2950067795180003</v>
      </c>
      <c r="G94" s="15">
        <v>-0.60164280774199996</v>
      </c>
      <c r="H94" s="15">
        <v>-0.71451474113199998</v>
      </c>
      <c r="I94" s="15">
        <v>5.057565631578</v>
      </c>
      <c r="J94" s="15">
        <v>-0.45948904642600003</v>
      </c>
      <c r="K94" s="15">
        <v>3.311871579051</v>
      </c>
      <c r="L94" s="15">
        <v>2.0866995606160001</v>
      </c>
      <c r="M94" s="15">
        <v>-1.6231140295140001</v>
      </c>
      <c r="N94" s="15">
        <v>3.2349864240069999</v>
      </c>
      <c r="O94" s="15">
        <v>4.1735587763110003</v>
      </c>
      <c r="P94" s="15">
        <v>0.97063735612799995</v>
      </c>
      <c r="Q94" s="15">
        <v>1.2317565233259999</v>
      </c>
      <c r="R94" s="15">
        <v>-2.9884936090090002</v>
      </c>
      <c r="S94" s="15">
        <v>-45.631639558076003</v>
      </c>
      <c r="T94" s="15">
        <v>31.182403850027999</v>
      </c>
      <c r="U94" s="15">
        <v>39.068355033529002</v>
      </c>
      <c r="Y94" s="22"/>
      <c r="Z94" s="22"/>
      <c r="AA94" s="22"/>
      <c r="AB94" s="27"/>
      <c r="AC94" s="28"/>
    </row>
    <row r="95" spans="1:29">
      <c r="A95" s="6" t="s">
        <v>68</v>
      </c>
      <c r="B95" s="11" t="s">
        <v>72</v>
      </c>
      <c r="C95" s="14">
        <v>-0.269259076968</v>
      </c>
      <c r="D95" s="14">
        <v>2.7561392331749999</v>
      </c>
      <c r="E95" s="14">
        <v>4.9484994057699998</v>
      </c>
      <c r="F95" s="14">
        <v>-4.6721124731749999</v>
      </c>
      <c r="G95" s="14">
        <v>-3.531452155602</v>
      </c>
      <c r="H95" s="14">
        <v>-4.0578773104419996</v>
      </c>
      <c r="I95" s="14">
        <v>5.3781059641000004</v>
      </c>
      <c r="J95" s="14">
        <v>0.45541758354700002</v>
      </c>
      <c r="K95" s="14">
        <v>10.536682138072999</v>
      </c>
      <c r="L95" s="14">
        <v>1.739727367305</v>
      </c>
      <c r="M95" s="14">
        <v>6.7635056774119997</v>
      </c>
      <c r="N95" s="14">
        <v>14.645841836579001</v>
      </c>
      <c r="O95" s="14">
        <v>6.1587864089649997</v>
      </c>
      <c r="P95" s="14">
        <v>-0.86431528863100004</v>
      </c>
      <c r="Q95" s="14">
        <v>2.9560250412809999</v>
      </c>
      <c r="R95" s="14">
        <v>0.80144159551100003</v>
      </c>
      <c r="S95" s="14">
        <v>-47.553444316796003</v>
      </c>
      <c r="T95" s="14">
        <v>20.649144518334001</v>
      </c>
      <c r="U95" s="14">
        <v>13.127785796926</v>
      </c>
      <c r="Y95" s="22"/>
      <c r="Z95" s="22"/>
      <c r="AA95" s="22"/>
      <c r="AB95" s="27"/>
      <c r="AC95" s="28"/>
    </row>
    <row r="96" spans="1:29">
      <c r="A96" s="5" t="s">
        <v>69</v>
      </c>
      <c r="B96" s="8" t="s">
        <v>72</v>
      </c>
      <c r="C96" s="15">
        <v>3.7702375333329998</v>
      </c>
      <c r="D96" s="15">
        <v>1.2831042829220001</v>
      </c>
      <c r="E96" s="15">
        <v>2.6059990730739999</v>
      </c>
      <c r="F96" s="15">
        <v>3.291316104351</v>
      </c>
      <c r="G96" s="15">
        <v>2.872617984388</v>
      </c>
      <c r="H96" s="15">
        <v>-0.19494664589499999</v>
      </c>
      <c r="I96" s="15">
        <v>3.237766090549</v>
      </c>
      <c r="J96" s="15">
        <v>1.342919173174</v>
      </c>
      <c r="K96" s="15">
        <v>3.0909418975379999</v>
      </c>
      <c r="L96" s="15">
        <v>4.7638782377900002</v>
      </c>
      <c r="M96" s="15">
        <v>4.2126905197040001</v>
      </c>
      <c r="N96" s="15">
        <v>4.7381023263150004</v>
      </c>
      <c r="O96" s="15">
        <v>1.1221849276610001</v>
      </c>
      <c r="P96" s="15">
        <v>-2.801808991263</v>
      </c>
      <c r="Q96" s="15">
        <v>-0.97577499593700001</v>
      </c>
      <c r="R96" s="15">
        <v>3.799944578321</v>
      </c>
      <c r="S96" s="15">
        <v>-16.154483426666001</v>
      </c>
      <c r="T96" s="15">
        <v>8.1489501741219996</v>
      </c>
      <c r="U96" s="15">
        <v>1.7484522965139999</v>
      </c>
      <c r="Y96" s="22"/>
      <c r="Z96" s="22"/>
      <c r="AA96" s="22"/>
      <c r="AB96" s="27"/>
      <c r="AC96" s="28"/>
    </row>
    <row r="97" spans="1:29">
      <c r="A97" s="6" t="s">
        <v>70</v>
      </c>
      <c r="B97" s="11" t="s">
        <v>72</v>
      </c>
      <c r="C97" s="14">
        <v>1.3883720532570001</v>
      </c>
      <c r="D97" s="14">
        <v>0.58751260396899996</v>
      </c>
      <c r="E97" s="14">
        <v>4.642108508353</v>
      </c>
      <c r="F97" s="14">
        <v>-2.193333298362</v>
      </c>
      <c r="G97" s="14">
        <v>4.4152322976439997</v>
      </c>
      <c r="H97" s="14">
        <v>9.5145570862119992</v>
      </c>
      <c r="I97" s="14">
        <v>2.3220883777979999</v>
      </c>
      <c r="J97" s="14">
        <v>2.877799651478</v>
      </c>
      <c r="K97" s="14">
        <v>2.145410325147</v>
      </c>
      <c r="L97" s="14">
        <v>-0.497449877895</v>
      </c>
      <c r="M97" s="14">
        <v>3.0062404723770002</v>
      </c>
      <c r="N97" s="14">
        <v>1.4544250514049999</v>
      </c>
      <c r="O97" s="14">
        <v>0.33333689262900001</v>
      </c>
      <c r="P97" s="14">
        <v>-6.9080646627999995E-2</v>
      </c>
      <c r="Q97" s="14">
        <v>5.4954891769080003</v>
      </c>
      <c r="R97" s="14">
        <v>-4.3698794249850001</v>
      </c>
      <c r="S97" s="14">
        <v>4.6986409561559999</v>
      </c>
      <c r="T97" s="14">
        <v>1.559191099872</v>
      </c>
      <c r="U97" s="14">
        <v>-0.94945901687900003</v>
      </c>
      <c r="Y97" s="22"/>
      <c r="Z97" s="22"/>
      <c r="AA97" s="22"/>
      <c r="AB97" s="27"/>
      <c r="AC97" s="28"/>
    </row>
    <row r="98" spans="1:29">
      <c r="A98" s="5" t="s">
        <v>73</v>
      </c>
      <c r="B98" s="8" t="s">
        <v>25</v>
      </c>
      <c r="C98" s="8" t="s">
        <v>25</v>
      </c>
      <c r="D98" s="8" t="s">
        <v>25</v>
      </c>
      <c r="E98" s="8" t="s">
        <v>25</v>
      </c>
      <c r="F98" s="8" t="s">
        <v>25</v>
      </c>
      <c r="G98" s="8" t="s">
        <v>25</v>
      </c>
      <c r="H98" s="8" t="s">
        <v>25</v>
      </c>
      <c r="I98" s="8" t="s">
        <v>25</v>
      </c>
      <c r="J98" s="8" t="s">
        <v>25</v>
      </c>
      <c r="K98" s="8" t="s">
        <v>25</v>
      </c>
      <c r="L98" s="8" t="s">
        <v>25</v>
      </c>
      <c r="M98" s="8" t="s">
        <v>25</v>
      </c>
      <c r="N98" s="8" t="s">
        <v>25</v>
      </c>
      <c r="O98" s="8" t="s">
        <v>25</v>
      </c>
      <c r="P98" s="8" t="s">
        <v>25</v>
      </c>
      <c r="Q98" s="8" t="s">
        <v>25</v>
      </c>
      <c r="R98" s="8" t="s">
        <v>25</v>
      </c>
      <c r="S98" s="8" t="s">
        <v>25</v>
      </c>
      <c r="T98" s="8" t="s">
        <v>25</v>
      </c>
      <c r="U98" s="8" t="s">
        <v>25</v>
      </c>
      <c r="Y98" s="22"/>
      <c r="Z98" s="22"/>
      <c r="AA98" s="22"/>
      <c r="AB98" s="27"/>
      <c r="AC98" s="28"/>
    </row>
    <row r="99" spans="1:29" ht="16">
      <c r="A99" s="6" t="s">
        <v>26</v>
      </c>
      <c r="B99" s="12">
        <v>100</v>
      </c>
      <c r="C99" s="12">
        <v>100</v>
      </c>
      <c r="D99" s="12">
        <v>100</v>
      </c>
      <c r="E99" s="12">
        <v>100</v>
      </c>
      <c r="F99" s="12">
        <v>100</v>
      </c>
      <c r="G99" s="12">
        <v>100</v>
      </c>
      <c r="H99" s="12">
        <v>100</v>
      </c>
      <c r="I99" s="12">
        <v>100</v>
      </c>
      <c r="J99" s="12">
        <v>100</v>
      </c>
      <c r="K99" s="12">
        <v>100</v>
      </c>
      <c r="L99" s="12">
        <v>100</v>
      </c>
      <c r="M99" s="12">
        <v>100</v>
      </c>
      <c r="N99" s="12">
        <v>100</v>
      </c>
      <c r="O99" s="12">
        <v>100</v>
      </c>
      <c r="P99" s="12">
        <v>100</v>
      </c>
      <c r="Q99" s="12">
        <v>100</v>
      </c>
      <c r="R99" s="12">
        <v>100</v>
      </c>
      <c r="S99" s="12">
        <v>100</v>
      </c>
      <c r="T99" s="12">
        <v>100</v>
      </c>
      <c r="U99" s="12">
        <v>100</v>
      </c>
      <c r="Y99" s="22"/>
      <c r="Z99" s="22"/>
      <c r="AA99" s="22"/>
      <c r="AB99" s="27"/>
      <c r="AC99" s="28"/>
    </row>
    <row r="100" spans="1:29">
      <c r="A100" s="5" t="s">
        <v>27</v>
      </c>
      <c r="B100" s="13">
        <v>5.9949279297059999</v>
      </c>
      <c r="C100" s="13">
        <v>6.0357507024760002</v>
      </c>
      <c r="D100" s="13">
        <v>6.1132928366470001</v>
      </c>
      <c r="E100" s="13">
        <v>6.0625179410390002</v>
      </c>
      <c r="F100" s="13">
        <v>5.9142645940599996</v>
      </c>
      <c r="G100" s="13">
        <v>6.0403535422139996</v>
      </c>
      <c r="H100" s="13">
        <v>5.7694052462979997</v>
      </c>
      <c r="I100" s="13">
        <v>5.5998483010589997</v>
      </c>
      <c r="J100" s="13">
        <v>5.5405818573549999</v>
      </c>
      <c r="K100" s="13">
        <v>5.273941159694</v>
      </c>
      <c r="L100" s="13">
        <v>5.2958720500360004</v>
      </c>
      <c r="M100" s="13">
        <v>5.5907068194610003</v>
      </c>
      <c r="N100" s="13">
        <v>5.8941947004740003</v>
      </c>
      <c r="O100" s="13">
        <v>5.9264327172040003</v>
      </c>
      <c r="P100" s="13">
        <v>5.7631599838229999</v>
      </c>
      <c r="Q100" s="13">
        <v>5.6055013010480002</v>
      </c>
      <c r="R100" s="13">
        <v>5.5967728322079999</v>
      </c>
      <c r="S100" s="13">
        <v>5.3090289010699996</v>
      </c>
      <c r="T100" s="13">
        <v>5.6644419086350002</v>
      </c>
      <c r="U100" s="13">
        <v>5.8451826320739997</v>
      </c>
      <c r="Y100" s="22"/>
      <c r="Z100" s="22"/>
      <c r="AA100" s="22"/>
      <c r="AB100" s="27"/>
      <c r="AC100" s="28"/>
    </row>
    <row r="101" spans="1:29" ht="16">
      <c r="A101" s="6" t="s">
        <v>28</v>
      </c>
      <c r="B101" s="11" t="s">
        <v>25</v>
      </c>
      <c r="C101" s="11" t="s">
        <v>25</v>
      </c>
      <c r="D101" s="11" t="s">
        <v>25</v>
      </c>
      <c r="E101" s="11" t="s">
        <v>25</v>
      </c>
      <c r="F101" s="11" t="s">
        <v>25</v>
      </c>
      <c r="G101" s="11" t="s">
        <v>25</v>
      </c>
      <c r="H101" s="11" t="s">
        <v>25</v>
      </c>
      <c r="I101" s="11" t="s">
        <v>25</v>
      </c>
      <c r="J101" s="11" t="s">
        <v>25</v>
      </c>
      <c r="K101" s="11" t="s">
        <v>25</v>
      </c>
      <c r="L101" s="11" t="s">
        <v>25</v>
      </c>
      <c r="M101" s="11" t="s">
        <v>25</v>
      </c>
      <c r="N101" s="11" t="s">
        <v>25</v>
      </c>
      <c r="O101" s="11" t="s">
        <v>25</v>
      </c>
      <c r="P101" s="11" t="s">
        <v>25</v>
      </c>
      <c r="Q101" s="11" t="s">
        <v>25</v>
      </c>
      <c r="R101" s="11" t="s">
        <v>25</v>
      </c>
      <c r="S101" s="11" t="s">
        <v>25</v>
      </c>
      <c r="T101" s="11" t="s">
        <v>25</v>
      </c>
      <c r="U101" s="11" t="s">
        <v>25</v>
      </c>
      <c r="Y101" s="22"/>
      <c r="Z101" s="22"/>
      <c r="AA101" s="22"/>
      <c r="AB101" s="27"/>
      <c r="AC101" s="28"/>
    </row>
    <row r="102" spans="1:29">
      <c r="A102" s="5" t="s">
        <v>29</v>
      </c>
      <c r="B102" s="13">
        <v>94.005072070294005</v>
      </c>
      <c r="C102" s="13">
        <v>93.964249297524006</v>
      </c>
      <c r="D102" s="13">
        <v>93.886707163352995</v>
      </c>
      <c r="E102" s="13">
        <v>93.937482058960995</v>
      </c>
      <c r="F102" s="13">
        <v>94.08573540594</v>
      </c>
      <c r="G102" s="13">
        <v>93.959646457785993</v>
      </c>
      <c r="H102" s="13">
        <v>94.230594753701993</v>
      </c>
      <c r="I102" s="13">
        <v>94.400151698941002</v>
      </c>
      <c r="J102" s="13">
        <v>94.459418142645006</v>
      </c>
      <c r="K102" s="13">
        <v>94.726058840305996</v>
      </c>
      <c r="L102" s="13">
        <v>94.704127949964004</v>
      </c>
      <c r="M102" s="13">
        <v>94.409293180538995</v>
      </c>
      <c r="N102" s="13">
        <v>94.105805299525997</v>
      </c>
      <c r="O102" s="13">
        <v>94.073567282796006</v>
      </c>
      <c r="P102" s="13">
        <v>94.236840016176998</v>
      </c>
      <c r="Q102" s="13">
        <v>94.394498698952006</v>
      </c>
      <c r="R102" s="13">
        <v>94.403227167791997</v>
      </c>
      <c r="S102" s="13">
        <v>94.690971098930007</v>
      </c>
      <c r="T102" s="13">
        <v>94.335558091365002</v>
      </c>
      <c r="U102" s="13">
        <v>94.154817367926</v>
      </c>
      <c r="Y102" s="22"/>
      <c r="Z102" s="22"/>
      <c r="AA102" s="22"/>
      <c r="AB102" s="27"/>
      <c r="AC102" s="28"/>
    </row>
    <row r="103" spans="1:29">
      <c r="A103" s="6" t="s">
        <v>30</v>
      </c>
      <c r="B103" s="12">
        <v>4.3256359654030003</v>
      </c>
      <c r="C103" s="12">
        <v>4.4495175095770003</v>
      </c>
      <c r="D103" s="12">
        <v>3.974057379929</v>
      </c>
      <c r="E103" s="12">
        <v>3.652337425322</v>
      </c>
      <c r="F103" s="12">
        <v>3.9136706633710001</v>
      </c>
      <c r="G103" s="12">
        <v>3.9816101254220002</v>
      </c>
      <c r="H103" s="12">
        <v>4.1511305771040004</v>
      </c>
      <c r="I103" s="12">
        <v>3.9479918334450002</v>
      </c>
      <c r="J103" s="12">
        <v>3.6859308428430002</v>
      </c>
      <c r="K103" s="12">
        <v>3.543373755712</v>
      </c>
      <c r="L103" s="12">
        <v>3.7037995482060002</v>
      </c>
      <c r="M103" s="12">
        <v>3.5755351708549998</v>
      </c>
      <c r="N103" s="12">
        <v>3.316541905657</v>
      </c>
      <c r="O103" s="12">
        <v>3.2841513676790002</v>
      </c>
      <c r="P103" s="12">
        <v>3.4594455197979999</v>
      </c>
      <c r="Q103" s="12">
        <v>3.611696170209</v>
      </c>
      <c r="R103" s="12">
        <v>3.6693733704140001</v>
      </c>
      <c r="S103" s="12">
        <v>4.0077525470550004</v>
      </c>
      <c r="T103" s="12">
        <v>4.0419260029539998</v>
      </c>
      <c r="U103" s="12">
        <v>3.8908770355889999</v>
      </c>
      <c r="Y103" s="22"/>
      <c r="Z103" s="22"/>
      <c r="AA103" s="22"/>
      <c r="AB103" s="27"/>
      <c r="AC103" s="28"/>
    </row>
    <row r="104" spans="1:29">
      <c r="A104" s="5" t="s">
        <v>31</v>
      </c>
      <c r="B104" s="13">
        <v>4.3256359654030003</v>
      </c>
      <c r="C104" s="13">
        <v>4.4495175095770003</v>
      </c>
      <c r="D104" s="13">
        <v>3.974057379929</v>
      </c>
      <c r="E104" s="13">
        <v>3.652337425322</v>
      </c>
      <c r="F104" s="13">
        <v>3.9136706633710001</v>
      </c>
      <c r="G104" s="13">
        <v>3.9816101254220002</v>
      </c>
      <c r="H104" s="13">
        <v>4.1511305771040004</v>
      </c>
      <c r="I104" s="13">
        <v>3.9479918334450002</v>
      </c>
      <c r="J104" s="13">
        <v>3.6859308428430002</v>
      </c>
      <c r="K104" s="13">
        <v>3.543373755712</v>
      </c>
      <c r="L104" s="13">
        <v>3.7037995482060002</v>
      </c>
      <c r="M104" s="13">
        <v>3.5755351708549998</v>
      </c>
      <c r="N104" s="13">
        <v>3.316541905657</v>
      </c>
      <c r="O104" s="13">
        <v>3.2841513676790002</v>
      </c>
      <c r="P104" s="13">
        <v>3.4594455197979999</v>
      </c>
      <c r="Q104" s="13">
        <v>3.611696170209</v>
      </c>
      <c r="R104" s="13">
        <v>3.6693733704140001</v>
      </c>
      <c r="S104" s="13">
        <v>4.0077525470550004</v>
      </c>
      <c r="T104" s="13">
        <v>4.0419260029539998</v>
      </c>
      <c r="U104" s="13">
        <v>3.8908770355889999</v>
      </c>
      <c r="Y104" s="22"/>
      <c r="Z104" s="22"/>
      <c r="AA104" s="22"/>
      <c r="AB104" s="27"/>
      <c r="AC104" s="28"/>
    </row>
    <row r="105" spans="1:29">
      <c r="A105" s="6" t="s">
        <v>32</v>
      </c>
      <c r="B105" s="12">
        <v>2.8474099830570001</v>
      </c>
      <c r="C105" s="12">
        <v>3.0343496056260002</v>
      </c>
      <c r="D105" s="12">
        <v>2.4967575381080001</v>
      </c>
      <c r="E105" s="12">
        <v>2.2407555213819998</v>
      </c>
      <c r="F105" s="12">
        <v>2.4930863518850002</v>
      </c>
      <c r="G105" s="12">
        <v>2.544026789678</v>
      </c>
      <c r="H105" s="12">
        <v>2.5649503787499999</v>
      </c>
      <c r="I105" s="12">
        <v>2.4419948198110002</v>
      </c>
      <c r="J105" s="12">
        <v>2.205210968801</v>
      </c>
      <c r="K105" s="12">
        <v>2.0911083217150002</v>
      </c>
      <c r="L105" s="12">
        <v>2.3352223772829999</v>
      </c>
      <c r="M105" s="12">
        <v>2.2483450329310002</v>
      </c>
      <c r="N105" s="12">
        <v>2.058973554464</v>
      </c>
      <c r="O105" s="12">
        <v>2.0617257795450001</v>
      </c>
      <c r="P105" s="12">
        <v>2.2860091416560002</v>
      </c>
      <c r="Q105" s="12">
        <v>2.4403268425040001</v>
      </c>
      <c r="R105" s="12">
        <v>2.4777799730760002</v>
      </c>
      <c r="S105" s="12">
        <v>2.7022833735030001</v>
      </c>
      <c r="T105" s="12">
        <v>2.7974267046630001</v>
      </c>
      <c r="U105" s="12">
        <v>2.6666791933240002</v>
      </c>
      <c r="Y105" s="22"/>
      <c r="Z105" s="22"/>
      <c r="AA105" s="22"/>
      <c r="AB105" s="27"/>
      <c r="AC105" s="28"/>
    </row>
    <row r="106" spans="1:29">
      <c r="A106" s="5" t="s">
        <v>33</v>
      </c>
      <c r="B106" s="13">
        <v>1.4212199009149999</v>
      </c>
      <c r="C106" s="13">
        <v>1.363163401285</v>
      </c>
      <c r="D106" s="13">
        <v>1.4248782444750001</v>
      </c>
      <c r="E106" s="13">
        <v>1.3519888919850001</v>
      </c>
      <c r="F106" s="13">
        <v>1.372955492595</v>
      </c>
      <c r="G106" s="13">
        <v>1.3927559929160001</v>
      </c>
      <c r="H106" s="13">
        <v>1.53036771089</v>
      </c>
      <c r="I106" s="13">
        <v>1.461871537942</v>
      </c>
      <c r="J106" s="13">
        <v>1.4345808245580001</v>
      </c>
      <c r="K106" s="13">
        <v>1.4053861308390001</v>
      </c>
      <c r="L106" s="13">
        <v>1.3143434139500001</v>
      </c>
      <c r="M106" s="13">
        <v>1.275974120983</v>
      </c>
      <c r="N106" s="13">
        <v>1.2219131416269999</v>
      </c>
      <c r="O106" s="13">
        <v>1.187222147555</v>
      </c>
      <c r="P106" s="13">
        <v>1.135237154096</v>
      </c>
      <c r="Q106" s="13">
        <v>1.130515156894</v>
      </c>
      <c r="R106" s="13">
        <v>1.148365086858</v>
      </c>
      <c r="S106" s="13">
        <v>1.2599563826260001</v>
      </c>
      <c r="T106" s="13">
        <v>1.197365965773</v>
      </c>
      <c r="U106" s="13">
        <v>1.1814017162229999</v>
      </c>
      <c r="Y106" s="22"/>
      <c r="Z106" s="22"/>
      <c r="AA106" s="22"/>
      <c r="AB106" s="27"/>
      <c r="AC106" s="28"/>
    </row>
    <row r="107" spans="1:29">
      <c r="A107" s="6" t="s">
        <v>34</v>
      </c>
      <c r="B107" s="12">
        <v>0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Y107" s="22"/>
      <c r="Z107" s="22"/>
      <c r="AA107" s="22"/>
      <c r="AB107" s="27"/>
      <c r="AC107" s="28"/>
    </row>
    <row r="108" spans="1:29">
      <c r="A108" s="5" t="s">
        <v>35</v>
      </c>
      <c r="B108" s="13">
        <v>5.7006081431E-2</v>
      </c>
      <c r="C108" s="13">
        <v>5.2004502665999999E-2</v>
      </c>
      <c r="D108" s="13">
        <v>5.2421597345000001E-2</v>
      </c>
      <c r="E108" s="13">
        <v>5.9593011954999997E-2</v>
      </c>
      <c r="F108" s="13">
        <v>4.7628818890999999E-2</v>
      </c>
      <c r="G108" s="13">
        <v>4.4827342828000001E-2</v>
      </c>
      <c r="H108" s="13">
        <v>5.5812487463E-2</v>
      </c>
      <c r="I108" s="13">
        <v>4.4125475690999998E-2</v>
      </c>
      <c r="J108" s="13">
        <v>4.6139049485E-2</v>
      </c>
      <c r="K108" s="13">
        <v>4.6879303157999999E-2</v>
      </c>
      <c r="L108" s="13">
        <v>5.4233756973000001E-2</v>
      </c>
      <c r="M108" s="13">
        <v>5.1216016941000003E-2</v>
      </c>
      <c r="N108" s="13">
        <v>3.5655209567000003E-2</v>
      </c>
      <c r="O108" s="13">
        <v>3.5203440579000003E-2</v>
      </c>
      <c r="P108" s="13">
        <v>3.8199224045999999E-2</v>
      </c>
      <c r="Q108" s="13">
        <v>4.0854170810999998E-2</v>
      </c>
      <c r="R108" s="13">
        <v>4.3228310479999997E-2</v>
      </c>
      <c r="S108" s="13">
        <v>4.5512790926000003E-2</v>
      </c>
      <c r="T108" s="13">
        <v>4.7133332519000003E-2</v>
      </c>
      <c r="U108" s="13">
        <v>4.2796126040999999E-2</v>
      </c>
      <c r="Y108" s="22"/>
      <c r="Z108" s="22"/>
      <c r="AA108" s="22"/>
      <c r="AB108" s="27"/>
      <c r="AC108" s="28"/>
    </row>
    <row r="109" spans="1:29">
      <c r="A109" s="6" t="s">
        <v>36</v>
      </c>
      <c r="B109" s="12">
        <v>37.328281684487003</v>
      </c>
      <c r="C109" s="12">
        <v>37.393655381182</v>
      </c>
      <c r="D109" s="12">
        <v>37.174805478084998</v>
      </c>
      <c r="E109" s="12">
        <v>37.801499238730003</v>
      </c>
      <c r="F109" s="12">
        <v>36.307936800996004</v>
      </c>
      <c r="G109" s="12">
        <v>36.276640546316997</v>
      </c>
      <c r="H109" s="12">
        <v>35.571623306014999</v>
      </c>
      <c r="I109" s="12">
        <v>35.864909278916002</v>
      </c>
      <c r="J109" s="12">
        <v>36.299200295940999</v>
      </c>
      <c r="K109" s="12">
        <v>36.640953376934</v>
      </c>
      <c r="L109" s="12">
        <v>38.311051019865999</v>
      </c>
      <c r="M109" s="12">
        <v>40.052798813613002</v>
      </c>
      <c r="N109" s="12">
        <v>40.931404282898001</v>
      </c>
      <c r="O109" s="12">
        <v>41.855394055132997</v>
      </c>
      <c r="P109" s="12">
        <v>41.820116320346003</v>
      </c>
      <c r="Q109" s="12">
        <v>39.307688389196997</v>
      </c>
      <c r="R109" s="12">
        <v>38.081353008397002</v>
      </c>
      <c r="S109" s="12">
        <v>38.442735337885999</v>
      </c>
      <c r="T109" s="12">
        <v>39.292261503371002</v>
      </c>
      <c r="U109" s="12">
        <v>39.806826019581003</v>
      </c>
      <c r="Y109" s="22"/>
      <c r="Z109" s="22"/>
      <c r="AA109" s="22"/>
      <c r="AB109" s="27"/>
      <c r="AC109" s="28"/>
    </row>
    <row r="110" spans="1:29">
      <c r="A110" s="5" t="s">
        <v>37</v>
      </c>
      <c r="B110" s="13">
        <v>0.66815457355899999</v>
      </c>
      <c r="C110" s="13">
        <v>0.64449933230300005</v>
      </c>
      <c r="D110" s="13">
        <v>0.85042645024200003</v>
      </c>
      <c r="E110" s="13">
        <v>0.79364427010899996</v>
      </c>
      <c r="F110" s="13">
        <v>0.72431129210900003</v>
      </c>
      <c r="G110" s="13">
        <v>0.781221469507</v>
      </c>
      <c r="H110" s="13">
        <v>0.52095641003299997</v>
      </c>
      <c r="I110" s="13">
        <v>0.43650493680300001</v>
      </c>
      <c r="J110" s="13">
        <v>0.34320051494800002</v>
      </c>
      <c r="K110" s="13">
        <v>0.40819746922799999</v>
      </c>
      <c r="L110" s="13">
        <v>0.35383775256400002</v>
      </c>
      <c r="M110" s="13">
        <v>0.322368288424</v>
      </c>
      <c r="N110" s="13">
        <v>0.35142721232899998</v>
      </c>
      <c r="O110" s="13">
        <v>0.30681305026400002</v>
      </c>
      <c r="P110" s="13">
        <v>0.32665701142600001</v>
      </c>
      <c r="Q110" s="13">
        <v>0.31128209415800001</v>
      </c>
      <c r="R110" s="13">
        <v>0.247122256269</v>
      </c>
      <c r="S110" s="13">
        <v>0.22295569116300001</v>
      </c>
      <c r="T110" s="13">
        <v>0.21812091153999999</v>
      </c>
      <c r="U110" s="13">
        <v>0.195939833141</v>
      </c>
      <c r="Y110" s="22"/>
      <c r="Z110" s="22"/>
      <c r="AA110" s="22"/>
      <c r="AB110" s="27"/>
      <c r="AC110" s="28"/>
    </row>
    <row r="111" spans="1:29">
      <c r="A111" s="6" t="s">
        <v>38</v>
      </c>
      <c r="B111" s="12">
        <v>0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Y111" s="22"/>
      <c r="Z111" s="22"/>
      <c r="AA111" s="22"/>
      <c r="AB111" s="27"/>
      <c r="AC111" s="28"/>
    </row>
    <row r="112" spans="1:29">
      <c r="A112" s="5" t="s">
        <v>39</v>
      </c>
      <c r="B112" s="13">
        <v>0.66815457355899999</v>
      </c>
      <c r="C112" s="13">
        <v>0.64449933230300005</v>
      </c>
      <c r="D112" s="13">
        <v>0.85042645024200003</v>
      </c>
      <c r="E112" s="13">
        <v>0.79364427010899996</v>
      </c>
      <c r="F112" s="13">
        <v>0.72431129210900003</v>
      </c>
      <c r="G112" s="13">
        <v>0.781221469507</v>
      </c>
      <c r="H112" s="13">
        <v>0.52095641003299997</v>
      </c>
      <c r="I112" s="13">
        <v>0.43650493680300001</v>
      </c>
      <c r="J112" s="13">
        <v>0.34320051494800002</v>
      </c>
      <c r="K112" s="13">
        <v>0.40819746922799999</v>
      </c>
      <c r="L112" s="13">
        <v>0.35383775256400002</v>
      </c>
      <c r="M112" s="13">
        <v>0.322368288424</v>
      </c>
      <c r="N112" s="13">
        <v>0.35142721232899998</v>
      </c>
      <c r="O112" s="13">
        <v>0.30681305026400002</v>
      </c>
      <c r="P112" s="13">
        <v>0.32665701142600001</v>
      </c>
      <c r="Q112" s="13">
        <v>0.31128209415800001</v>
      </c>
      <c r="R112" s="13">
        <v>0.247122256269</v>
      </c>
      <c r="S112" s="13">
        <v>0.22295569116300001</v>
      </c>
      <c r="T112" s="13">
        <v>0.21812091153999999</v>
      </c>
      <c r="U112" s="13">
        <v>0.195939833141</v>
      </c>
      <c r="Y112" s="22"/>
      <c r="Z112" s="22"/>
      <c r="AA112" s="22"/>
      <c r="AB112" s="27"/>
      <c r="AC112" s="28"/>
    </row>
    <row r="113" spans="1:29">
      <c r="A113" s="6" t="s">
        <v>40</v>
      </c>
      <c r="B113" s="12">
        <v>1.523754027264</v>
      </c>
      <c r="C113" s="12">
        <v>1.5882616681740001</v>
      </c>
      <c r="D113" s="12">
        <v>1.569213851058</v>
      </c>
      <c r="E113" s="12">
        <v>1.761026226062</v>
      </c>
      <c r="F113" s="12">
        <v>1.8353226116179999</v>
      </c>
      <c r="G113" s="12">
        <v>1.727090193625</v>
      </c>
      <c r="H113" s="12">
        <v>1.389739128687</v>
      </c>
      <c r="I113" s="12">
        <v>1.330875035551</v>
      </c>
      <c r="J113" s="12">
        <v>1.359430216122</v>
      </c>
      <c r="K113" s="12">
        <v>1.5018032492</v>
      </c>
      <c r="L113" s="12">
        <v>1.611691553642</v>
      </c>
      <c r="M113" s="12">
        <v>1.6585770190289999</v>
      </c>
      <c r="N113" s="12">
        <v>1.528773485933</v>
      </c>
      <c r="O113" s="12">
        <v>1.6099108182599999</v>
      </c>
      <c r="P113" s="12">
        <v>1.8431529279450001</v>
      </c>
      <c r="Q113" s="12">
        <v>1.96636222351</v>
      </c>
      <c r="R113" s="12">
        <v>1.839839798901</v>
      </c>
      <c r="S113" s="12">
        <v>2.0007351990350002</v>
      </c>
      <c r="T113" s="12">
        <v>1.3043659796880001</v>
      </c>
      <c r="U113" s="12">
        <v>1.227088636702</v>
      </c>
      <c r="Y113" s="22"/>
      <c r="Z113" s="22"/>
      <c r="AA113" s="22"/>
      <c r="AB113" s="27"/>
      <c r="AC113" s="28"/>
    </row>
    <row r="114" spans="1:29">
      <c r="A114" s="5" t="s">
        <v>41</v>
      </c>
      <c r="B114" s="13">
        <v>7.9542221750879998</v>
      </c>
      <c r="C114" s="13">
        <v>7.5251470677189998</v>
      </c>
      <c r="D114" s="13">
        <v>6.9720796908820004</v>
      </c>
      <c r="E114" s="13">
        <v>8.3463129177020008</v>
      </c>
      <c r="F114" s="13">
        <v>7.5627939578010004</v>
      </c>
      <c r="G114" s="13">
        <v>7.9439369342669996</v>
      </c>
      <c r="H114" s="13">
        <v>7.5214376367630003</v>
      </c>
      <c r="I114" s="13">
        <v>6.3980823754519998</v>
      </c>
      <c r="J114" s="13">
        <v>7.3441527051489999</v>
      </c>
      <c r="K114" s="13">
        <v>7.5327784623639999</v>
      </c>
      <c r="L114" s="13">
        <v>8.0556271555389998</v>
      </c>
      <c r="M114" s="13">
        <v>7.8822236495269999</v>
      </c>
      <c r="N114" s="13">
        <v>7.5770620041049996</v>
      </c>
      <c r="O114" s="13">
        <v>8.0024402594559998</v>
      </c>
      <c r="P114" s="13">
        <v>8.4917472254049997</v>
      </c>
      <c r="Q114" s="13">
        <v>7.1355868341880004</v>
      </c>
      <c r="R114" s="13">
        <v>6.9552485645060003</v>
      </c>
      <c r="S114" s="13">
        <v>5.9558988336449996</v>
      </c>
      <c r="T114" s="13">
        <v>6.1063137151770004</v>
      </c>
      <c r="U114" s="13">
        <v>5.2278327832559999</v>
      </c>
      <c r="Y114" s="22"/>
      <c r="Z114" s="22"/>
      <c r="AA114" s="22"/>
      <c r="AB114" s="27"/>
      <c r="AC114" s="28"/>
    </row>
    <row r="115" spans="1:29">
      <c r="A115" s="6" t="s">
        <v>42</v>
      </c>
      <c r="B115" s="12">
        <v>27.182150908577</v>
      </c>
      <c r="C115" s="12">
        <v>27.635747312985998</v>
      </c>
      <c r="D115" s="12">
        <v>27.783085485903001</v>
      </c>
      <c r="E115" s="12">
        <v>26.900515824856999</v>
      </c>
      <c r="F115" s="12">
        <v>26.185508939468001</v>
      </c>
      <c r="G115" s="12">
        <v>25.824391948917999</v>
      </c>
      <c r="H115" s="12">
        <v>26.139490130532</v>
      </c>
      <c r="I115" s="12">
        <v>27.699446931109001</v>
      </c>
      <c r="J115" s="12">
        <v>27.252416859720999</v>
      </c>
      <c r="K115" s="12">
        <v>27.198174196141998</v>
      </c>
      <c r="L115" s="12">
        <v>28.289894558120999</v>
      </c>
      <c r="M115" s="12">
        <v>30.189629856633001</v>
      </c>
      <c r="N115" s="12">
        <v>31.474141580531001</v>
      </c>
      <c r="O115" s="12">
        <v>31.936229927153001</v>
      </c>
      <c r="P115" s="12">
        <v>31.158559155569002</v>
      </c>
      <c r="Q115" s="12">
        <v>29.894457237339999</v>
      </c>
      <c r="R115" s="12">
        <v>29.039142388721</v>
      </c>
      <c r="S115" s="12">
        <v>30.263145614041999</v>
      </c>
      <c r="T115" s="12">
        <v>31.663460896966001</v>
      </c>
      <c r="U115" s="12">
        <v>33.155964766482001</v>
      </c>
      <c r="Y115" s="22"/>
      <c r="Z115" s="22"/>
      <c r="AA115" s="22"/>
      <c r="AB115" s="27"/>
      <c r="AC115" s="28"/>
    </row>
    <row r="116" spans="1:29">
      <c r="A116" s="5" t="s">
        <v>43</v>
      </c>
      <c r="B116" s="13">
        <v>5.5686834386450004</v>
      </c>
      <c r="C116" s="13">
        <v>5.626505197837</v>
      </c>
      <c r="D116" s="13">
        <v>5.956867255973</v>
      </c>
      <c r="E116" s="13">
        <v>5.7508298776490001</v>
      </c>
      <c r="F116" s="13">
        <v>5.9127869134660003</v>
      </c>
      <c r="G116" s="13">
        <v>5.9203990615709996</v>
      </c>
      <c r="H116" s="13">
        <v>6.4278006647570001</v>
      </c>
      <c r="I116" s="13">
        <v>6.2743830476709999</v>
      </c>
      <c r="J116" s="13">
        <v>6.26863813754</v>
      </c>
      <c r="K116" s="13">
        <v>5.9957995711369998</v>
      </c>
      <c r="L116" s="13">
        <v>5.7253255424720004</v>
      </c>
      <c r="M116" s="13">
        <v>5.8119980437279999</v>
      </c>
      <c r="N116" s="13">
        <v>5.8606068296120002</v>
      </c>
      <c r="O116" s="13">
        <v>5.9173852716219999</v>
      </c>
      <c r="P116" s="13">
        <v>5.7928515440529997</v>
      </c>
      <c r="Q116" s="13">
        <v>5.858082491177</v>
      </c>
      <c r="R116" s="13">
        <v>5.9915185492190002</v>
      </c>
      <c r="S116" s="13">
        <v>6.6580060116529998</v>
      </c>
      <c r="T116" s="13">
        <v>6.3153205594479997</v>
      </c>
      <c r="U116" s="13">
        <v>6.6412456493130003</v>
      </c>
      <c r="Y116" s="22"/>
      <c r="Z116" s="22"/>
      <c r="AA116" s="22"/>
      <c r="AB116" s="27"/>
      <c r="AC116" s="28"/>
    </row>
    <row r="117" spans="1:29">
      <c r="A117" s="6" t="s">
        <v>44</v>
      </c>
      <c r="B117" s="12">
        <v>0.14765197438899999</v>
      </c>
      <c r="C117" s="12">
        <v>0.16699845009799999</v>
      </c>
      <c r="D117" s="12">
        <v>0.14845676308899999</v>
      </c>
      <c r="E117" s="12">
        <v>0.14242005487199999</v>
      </c>
      <c r="F117" s="12">
        <v>0.14602008549500001</v>
      </c>
      <c r="G117" s="12">
        <v>0.159021424277</v>
      </c>
      <c r="H117" s="12">
        <v>0.174343501964</v>
      </c>
      <c r="I117" s="12">
        <v>0.16808393155000001</v>
      </c>
      <c r="J117" s="12">
        <v>0.19040820753099999</v>
      </c>
      <c r="K117" s="12">
        <v>0.122901160685</v>
      </c>
      <c r="L117" s="12">
        <v>0.10377495566100001</v>
      </c>
      <c r="M117" s="12">
        <v>0.22616462084</v>
      </c>
      <c r="N117" s="12">
        <v>0.366665917329</v>
      </c>
      <c r="O117" s="12">
        <v>0.36672903827199999</v>
      </c>
      <c r="P117" s="12">
        <v>0.35271318877500002</v>
      </c>
      <c r="Q117" s="12">
        <v>0.34500608495700003</v>
      </c>
      <c r="R117" s="12">
        <v>0.34765889375100001</v>
      </c>
      <c r="S117" s="12">
        <v>0.37315351664700003</v>
      </c>
      <c r="T117" s="12">
        <v>0.35464337446600003</v>
      </c>
      <c r="U117" s="12">
        <v>0.35347554900200001</v>
      </c>
      <c r="Y117" s="22"/>
      <c r="Z117" s="22"/>
      <c r="AA117" s="22"/>
      <c r="AB117" s="27"/>
      <c r="AC117" s="28"/>
    </row>
    <row r="118" spans="1:29">
      <c r="A118" s="5" t="s">
        <v>45</v>
      </c>
      <c r="B118" s="13">
        <v>0.27582862477699999</v>
      </c>
      <c r="C118" s="13">
        <v>0.25792248520299998</v>
      </c>
      <c r="D118" s="13">
        <v>0.25744872351999998</v>
      </c>
      <c r="E118" s="13">
        <v>0.27277884259200003</v>
      </c>
      <c r="F118" s="13">
        <v>0.28964030562999998</v>
      </c>
      <c r="G118" s="13">
        <v>0.246805176781</v>
      </c>
      <c r="H118" s="13">
        <v>0.26234444499300003</v>
      </c>
      <c r="I118" s="13">
        <v>0.26994082956799997</v>
      </c>
      <c r="J118" s="13">
        <v>0.268002408144</v>
      </c>
      <c r="K118" s="13">
        <v>0.29495677922699998</v>
      </c>
      <c r="L118" s="13">
        <v>0.28077072391800001</v>
      </c>
      <c r="M118" s="13">
        <v>0.27562545913199998</v>
      </c>
      <c r="N118" s="13">
        <v>0.28059732714300001</v>
      </c>
      <c r="O118" s="13">
        <v>0.29054564317600001</v>
      </c>
      <c r="P118" s="13">
        <v>0.30037436231199999</v>
      </c>
      <c r="Q118" s="13">
        <v>0.30074580106999999</v>
      </c>
      <c r="R118" s="13">
        <v>0.28317421062800002</v>
      </c>
      <c r="S118" s="13">
        <v>0.25511987988700002</v>
      </c>
      <c r="T118" s="13">
        <v>0.25401199901100002</v>
      </c>
      <c r="U118" s="13">
        <v>0.23811036461499999</v>
      </c>
      <c r="Y118" s="22"/>
      <c r="Z118" s="22"/>
      <c r="AA118" s="22"/>
      <c r="AB118" s="27"/>
      <c r="AC118" s="28"/>
    </row>
    <row r="119" spans="1:29">
      <c r="A119" s="6" t="s">
        <v>46</v>
      </c>
      <c r="B119" s="12">
        <v>2.8527407087190002</v>
      </c>
      <c r="C119" s="12">
        <v>2.8743780300989998</v>
      </c>
      <c r="D119" s="12">
        <v>2.8014732697140001</v>
      </c>
      <c r="E119" s="12">
        <v>2.6679947632180001</v>
      </c>
      <c r="F119" s="12">
        <v>2.6849773857420001</v>
      </c>
      <c r="G119" s="12">
        <v>2.5292993932960002</v>
      </c>
      <c r="H119" s="12">
        <v>2.4906215878890001</v>
      </c>
      <c r="I119" s="12">
        <v>2.5721599221939999</v>
      </c>
      <c r="J119" s="12">
        <v>2.4795737126709998</v>
      </c>
      <c r="K119" s="12">
        <v>2.4151194640720002</v>
      </c>
      <c r="L119" s="12">
        <v>2.3541424209050001</v>
      </c>
      <c r="M119" s="12">
        <v>2.3238292573320001</v>
      </c>
      <c r="N119" s="12">
        <v>2.3383562445930002</v>
      </c>
      <c r="O119" s="12">
        <v>2.2166205048490002</v>
      </c>
      <c r="P119" s="12">
        <v>2.0876987723679998</v>
      </c>
      <c r="Q119" s="12">
        <v>2.0889333919980002</v>
      </c>
      <c r="R119" s="12">
        <v>2.0125530821219999</v>
      </c>
      <c r="S119" s="12">
        <v>1.5193527763250001</v>
      </c>
      <c r="T119" s="12">
        <v>1.733744048046</v>
      </c>
      <c r="U119" s="12">
        <v>1.797169637413</v>
      </c>
      <c r="Y119" s="22"/>
      <c r="Z119" s="22"/>
      <c r="AA119" s="22"/>
      <c r="AB119" s="27"/>
      <c r="AC119" s="28"/>
    </row>
    <row r="120" spans="1:29">
      <c r="A120" s="5" t="s">
        <v>47</v>
      </c>
      <c r="B120" s="13">
        <v>5.1464756064999999E-2</v>
      </c>
      <c r="C120" s="13">
        <v>5.0782473350000003E-2</v>
      </c>
      <c r="D120" s="13">
        <v>5.0961314904999999E-2</v>
      </c>
      <c r="E120" s="13">
        <v>4.9934225605999999E-2</v>
      </c>
      <c r="F120" s="13">
        <v>5.1445571342E-2</v>
      </c>
      <c r="G120" s="13">
        <v>4.8916281518000003E-2</v>
      </c>
      <c r="H120" s="13">
        <v>4.5707291870999998E-2</v>
      </c>
      <c r="I120" s="13">
        <v>4.5986005439999998E-2</v>
      </c>
      <c r="J120" s="13">
        <v>4.387749539E-2</v>
      </c>
      <c r="K120" s="13">
        <v>4.7325189998999997E-2</v>
      </c>
      <c r="L120" s="13">
        <v>5.1247212532E-2</v>
      </c>
      <c r="M120" s="13">
        <v>5.4871932613000003E-2</v>
      </c>
      <c r="N120" s="13">
        <v>5.6208048953000002E-2</v>
      </c>
      <c r="O120" s="13">
        <v>5.8067278142000002E-2</v>
      </c>
      <c r="P120" s="13">
        <v>5.8308231308000003E-2</v>
      </c>
      <c r="Q120" s="13">
        <v>6.0974055497000003E-2</v>
      </c>
      <c r="R120" s="13">
        <v>6.2590251511999997E-2</v>
      </c>
      <c r="S120" s="13">
        <v>6.7987096639999994E-2</v>
      </c>
      <c r="T120" s="13">
        <v>7.3012292209000004E-2</v>
      </c>
      <c r="U120" s="13">
        <v>7.5708637593999997E-2</v>
      </c>
      <c r="Y120" s="22"/>
      <c r="Z120" s="22"/>
      <c r="AA120" s="22"/>
      <c r="AB120" s="27"/>
      <c r="AC120" s="28"/>
    </row>
    <row r="121" spans="1:29">
      <c r="A121" s="6" t="s">
        <v>48</v>
      </c>
      <c r="B121" s="12">
        <v>0.48749853638099999</v>
      </c>
      <c r="C121" s="12">
        <v>0.504085444652</v>
      </c>
      <c r="D121" s="12">
        <v>0.54205235849199995</v>
      </c>
      <c r="E121" s="12">
        <v>0.58528185470899996</v>
      </c>
      <c r="F121" s="12">
        <v>0.60462109190000002</v>
      </c>
      <c r="G121" s="12">
        <v>0.613118651982</v>
      </c>
      <c r="H121" s="12">
        <v>0.63264255378900003</v>
      </c>
      <c r="I121" s="12">
        <v>0.64431273497800001</v>
      </c>
      <c r="J121" s="12">
        <v>0.65235815361000005</v>
      </c>
      <c r="K121" s="12">
        <v>0.65645648253900002</v>
      </c>
      <c r="L121" s="12">
        <v>0.64209330884100002</v>
      </c>
      <c r="M121" s="12">
        <v>0.66106025922300005</v>
      </c>
      <c r="N121" s="12">
        <v>0.65388868788099996</v>
      </c>
      <c r="O121" s="12">
        <v>0.61736202722300004</v>
      </c>
      <c r="P121" s="12">
        <v>0.61834108007800004</v>
      </c>
      <c r="Q121" s="12">
        <v>0.616761775771</v>
      </c>
      <c r="R121" s="12">
        <v>0.61297112602399995</v>
      </c>
      <c r="S121" s="12">
        <v>0.62971387561000003</v>
      </c>
      <c r="T121" s="12">
        <v>0.66546019013500002</v>
      </c>
      <c r="U121" s="12">
        <v>0.670183928072</v>
      </c>
      <c r="Y121" s="22"/>
      <c r="Z121" s="22"/>
      <c r="AA121" s="22"/>
      <c r="AB121" s="27"/>
      <c r="AC121" s="28"/>
    </row>
    <row r="122" spans="1:29">
      <c r="A122" s="5" t="s">
        <v>49</v>
      </c>
      <c r="B122" s="13">
        <v>9.1430273177349992</v>
      </c>
      <c r="C122" s="13">
        <v>9.5386109384490005</v>
      </c>
      <c r="D122" s="13">
        <v>9.3126203577220004</v>
      </c>
      <c r="E122" s="13">
        <v>9.0730306769529996</v>
      </c>
      <c r="F122" s="13">
        <v>8.4802546964560008</v>
      </c>
      <c r="G122" s="13">
        <v>8.6240840343180007</v>
      </c>
      <c r="H122" s="13">
        <v>8.7956691450329991</v>
      </c>
      <c r="I122" s="13">
        <v>8.3988860514620001</v>
      </c>
      <c r="J122" s="13">
        <v>7.8186370729209997</v>
      </c>
      <c r="K122" s="13">
        <v>7.8516744007339998</v>
      </c>
      <c r="L122" s="13">
        <v>7.8687823414790001</v>
      </c>
      <c r="M122" s="13">
        <v>6.9940094832400002</v>
      </c>
      <c r="N122" s="13">
        <v>6.2963934281320002</v>
      </c>
      <c r="O122" s="13">
        <v>6.7197140832880002</v>
      </c>
      <c r="P122" s="13">
        <v>6.1030780557700002</v>
      </c>
      <c r="Q122" s="13">
        <v>5.9965360930319997</v>
      </c>
      <c r="R122" s="13">
        <v>5.0039519494300002</v>
      </c>
      <c r="S122" s="13">
        <v>5.0721482207540003</v>
      </c>
      <c r="T122" s="13">
        <v>5.1989584460260003</v>
      </c>
      <c r="U122" s="13">
        <v>5.6809958208819999</v>
      </c>
      <c r="Y122" s="22"/>
      <c r="Z122" s="22"/>
      <c r="AA122" s="22"/>
      <c r="AB122" s="27"/>
      <c r="AC122" s="28"/>
    </row>
    <row r="123" spans="1:29">
      <c r="A123" s="6" t="s">
        <v>50</v>
      </c>
      <c r="B123" s="12">
        <v>0.391623902749</v>
      </c>
      <c r="C123" s="12">
        <v>0.38948414521000002</v>
      </c>
      <c r="D123" s="12">
        <v>0.417448606522</v>
      </c>
      <c r="E123" s="12">
        <v>0.42615593573100002</v>
      </c>
      <c r="F123" s="12">
        <v>0.404569718947</v>
      </c>
      <c r="G123" s="12">
        <v>0.36394223156799999</v>
      </c>
      <c r="H123" s="12">
        <v>0.30093134386100001</v>
      </c>
      <c r="I123" s="12">
        <v>0.31287365167499998</v>
      </c>
      <c r="J123" s="12">
        <v>0.44337024557100002</v>
      </c>
      <c r="K123" s="12">
        <v>0.458355984913</v>
      </c>
      <c r="L123" s="12">
        <v>0.45422205135100002</v>
      </c>
      <c r="M123" s="12">
        <v>0.42935124323399998</v>
      </c>
      <c r="N123" s="12">
        <v>0.44918473473999998</v>
      </c>
      <c r="O123" s="12">
        <v>0.47669224337600002</v>
      </c>
      <c r="P123" s="12">
        <v>0.48559070072999999</v>
      </c>
      <c r="Q123" s="12">
        <v>0.44932680895499999</v>
      </c>
      <c r="R123" s="12">
        <v>0.46091116107300001</v>
      </c>
      <c r="S123" s="12">
        <v>0.485806597836</v>
      </c>
      <c r="T123" s="12">
        <v>0.51005360929800003</v>
      </c>
      <c r="U123" s="12">
        <v>0.51387999825499997</v>
      </c>
      <c r="Y123" s="22"/>
      <c r="Z123" s="22"/>
      <c r="AA123" s="22"/>
      <c r="AB123" s="27"/>
      <c r="AC123" s="28"/>
    </row>
    <row r="124" spans="1:29">
      <c r="A124" s="5" t="s">
        <v>51</v>
      </c>
      <c r="B124" s="13">
        <v>1.088403673315</v>
      </c>
      <c r="C124" s="13">
        <v>1.0553835483139999</v>
      </c>
      <c r="D124" s="13">
        <v>1.518395639458</v>
      </c>
      <c r="E124" s="13">
        <v>1.5160950820629999</v>
      </c>
      <c r="F124" s="13">
        <v>1.4206164433590001</v>
      </c>
      <c r="G124" s="13">
        <v>1.6314377964660001</v>
      </c>
      <c r="H124" s="13">
        <v>1.561238805148</v>
      </c>
      <c r="I124" s="13">
        <v>1.805238018391</v>
      </c>
      <c r="J124" s="13">
        <v>1.79433358502</v>
      </c>
      <c r="K124" s="13">
        <v>1.856952734983</v>
      </c>
      <c r="L124" s="13">
        <v>2.4051690522690001</v>
      </c>
      <c r="M124" s="13">
        <v>2.245595665038</v>
      </c>
      <c r="N124" s="13">
        <v>2.2553095317470002</v>
      </c>
      <c r="O124" s="13">
        <v>2.096798484292</v>
      </c>
      <c r="P124" s="13">
        <v>1.851072087932</v>
      </c>
      <c r="Q124" s="13">
        <v>1.8892299902109999</v>
      </c>
      <c r="R124" s="13">
        <v>2.0122143691560002</v>
      </c>
      <c r="S124" s="13">
        <v>1.9585949846790001</v>
      </c>
      <c r="T124" s="13">
        <v>1.999247768584</v>
      </c>
      <c r="U124" s="13">
        <v>2.145212764539</v>
      </c>
      <c r="Y124" s="22"/>
      <c r="Z124" s="22"/>
      <c r="AA124" s="22"/>
      <c r="AB124" s="27"/>
      <c r="AC124" s="28"/>
    </row>
    <row r="125" spans="1:29">
      <c r="A125" s="6" t="s">
        <v>52</v>
      </c>
      <c r="B125" s="12">
        <v>6.8218504180919997</v>
      </c>
      <c r="C125" s="12">
        <v>6.8075891151799999</v>
      </c>
      <c r="D125" s="12">
        <v>6.4116408128630002</v>
      </c>
      <c r="E125" s="12">
        <v>6.0641313341889997</v>
      </c>
      <c r="F125" s="12">
        <v>5.7960875480340004</v>
      </c>
      <c r="G125" s="12">
        <v>5.2970256109719998</v>
      </c>
      <c r="H125" s="12">
        <v>5.0495194028750001</v>
      </c>
      <c r="I125" s="12">
        <v>6.8189799518980001</v>
      </c>
      <c r="J125" s="12">
        <v>6.7862975864040003</v>
      </c>
      <c r="K125" s="12">
        <v>7.0203535151130003</v>
      </c>
      <c r="L125" s="12">
        <v>7.9455091489100003</v>
      </c>
      <c r="M125" s="12">
        <v>10.74969158172</v>
      </c>
      <c r="N125" s="12">
        <v>12.494719340245</v>
      </c>
      <c r="O125" s="12">
        <v>12.74947009043</v>
      </c>
      <c r="P125" s="12">
        <v>13.087489457227999</v>
      </c>
      <c r="Q125" s="12">
        <v>11.866958638559</v>
      </c>
      <c r="R125" s="12">
        <v>11.863846094036999</v>
      </c>
      <c r="S125" s="12">
        <v>12.846705502914</v>
      </c>
      <c r="T125" s="12">
        <v>14.105392407951999</v>
      </c>
      <c r="U125" s="12">
        <v>14.512515649245</v>
      </c>
      <c r="Y125" s="22"/>
      <c r="Z125" s="22"/>
      <c r="AA125" s="22"/>
      <c r="AB125" s="27"/>
      <c r="AC125" s="28"/>
    </row>
    <row r="126" spans="1:29">
      <c r="A126" s="5" t="s">
        <v>53</v>
      </c>
      <c r="B126" s="13">
        <v>0.17576654116900001</v>
      </c>
      <c r="C126" s="13">
        <v>0.16748462494399999</v>
      </c>
      <c r="D126" s="13">
        <v>0.16415479931499999</v>
      </c>
      <c r="E126" s="13">
        <v>0.15911760184900001</v>
      </c>
      <c r="F126" s="13">
        <v>0.15476535321599999</v>
      </c>
      <c r="G126" s="13">
        <v>0.14050479936599999</v>
      </c>
      <c r="H126" s="13">
        <v>0.15017708894500001</v>
      </c>
      <c r="I126" s="13">
        <v>0.14823282600099999</v>
      </c>
      <c r="J126" s="13">
        <v>0.15284858011499999</v>
      </c>
      <c r="K126" s="13">
        <v>0.15000993765100001</v>
      </c>
      <c r="L126" s="13">
        <v>0.13878582631799999</v>
      </c>
      <c r="M126" s="13">
        <v>0.13926300172200001</v>
      </c>
      <c r="N126" s="13">
        <v>0.14510049478299999</v>
      </c>
      <c r="O126" s="13">
        <v>0.13676931032799999</v>
      </c>
      <c r="P126" s="13">
        <v>0.12704994334700001</v>
      </c>
      <c r="Q126" s="13">
        <v>0.13503160447099999</v>
      </c>
      <c r="R126" s="13">
        <v>0.12803604402900001</v>
      </c>
      <c r="S126" s="13">
        <v>0.122777354092</v>
      </c>
      <c r="T126" s="13">
        <v>0.140067842493</v>
      </c>
      <c r="U126" s="13">
        <v>0.17479064352900001</v>
      </c>
      <c r="Y126" s="22"/>
      <c r="Z126" s="22"/>
      <c r="AA126" s="22"/>
      <c r="AB126" s="27"/>
      <c r="AC126" s="28"/>
    </row>
    <row r="127" spans="1:29">
      <c r="A127" s="6" t="s">
        <v>54</v>
      </c>
      <c r="B127" s="12">
        <v>0.17761101654100001</v>
      </c>
      <c r="C127" s="12">
        <v>0.19652285964899999</v>
      </c>
      <c r="D127" s="12">
        <v>0.20156558432999999</v>
      </c>
      <c r="E127" s="12">
        <v>0.19274557542599999</v>
      </c>
      <c r="F127" s="12">
        <v>0.23972382587999999</v>
      </c>
      <c r="G127" s="12">
        <v>0.24983748680199999</v>
      </c>
      <c r="H127" s="12">
        <v>0.24849429940699999</v>
      </c>
      <c r="I127" s="12">
        <v>0.24036996028099999</v>
      </c>
      <c r="J127" s="12">
        <v>0.35407167480399998</v>
      </c>
      <c r="K127" s="12">
        <v>0.32826897508899999</v>
      </c>
      <c r="L127" s="12">
        <v>0.32007197346600003</v>
      </c>
      <c r="M127" s="12">
        <v>0.27816930881200003</v>
      </c>
      <c r="N127" s="12">
        <v>0.27711099537400002</v>
      </c>
      <c r="O127" s="12">
        <v>0.29007595215600002</v>
      </c>
      <c r="P127" s="12">
        <v>0.29399173166800002</v>
      </c>
      <c r="Q127" s="12">
        <v>0.28687050164200001</v>
      </c>
      <c r="R127" s="12">
        <v>0.259716657741</v>
      </c>
      <c r="S127" s="12">
        <v>0.273779797007</v>
      </c>
      <c r="T127" s="12">
        <v>0.31354835929899999</v>
      </c>
      <c r="U127" s="12">
        <v>0.35267612402300003</v>
      </c>
      <c r="Y127" s="22"/>
      <c r="Z127" s="22"/>
      <c r="AA127" s="22"/>
      <c r="AB127" s="27"/>
      <c r="AC127" s="28"/>
    </row>
    <row r="128" spans="1:29">
      <c r="A128" s="5" t="s">
        <v>55</v>
      </c>
      <c r="B128" s="13">
        <v>52.351154420402999</v>
      </c>
      <c r="C128" s="13">
        <v>52.121076406764999</v>
      </c>
      <c r="D128" s="13">
        <v>52.737844305339998</v>
      </c>
      <c r="E128" s="13">
        <v>52.483645394909999</v>
      </c>
      <c r="F128" s="13">
        <v>53.864127941573003</v>
      </c>
      <c r="G128" s="13">
        <v>53.701395786048003</v>
      </c>
      <c r="H128" s="13">
        <v>54.507840870583003</v>
      </c>
      <c r="I128" s="13">
        <v>54.587250586581</v>
      </c>
      <c r="J128" s="13">
        <v>54.474287003861001</v>
      </c>
      <c r="K128" s="13">
        <v>54.541731707659999</v>
      </c>
      <c r="L128" s="13">
        <v>52.689277381893</v>
      </c>
      <c r="M128" s="13">
        <v>50.780959196071002</v>
      </c>
      <c r="N128" s="13">
        <v>49.857859110970999</v>
      </c>
      <c r="O128" s="13">
        <v>48.934021859984</v>
      </c>
      <c r="P128" s="13">
        <v>48.957278176034002</v>
      </c>
      <c r="Q128" s="13">
        <v>51.475114139546001</v>
      </c>
      <c r="R128" s="13">
        <v>52.652500788981001</v>
      </c>
      <c r="S128" s="13">
        <v>52.240483213989002</v>
      </c>
      <c r="T128" s="13">
        <v>51.001370585038998</v>
      </c>
      <c r="U128" s="13">
        <v>50.457114312755998</v>
      </c>
      <c r="Y128" s="22"/>
      <c r="Z128" s="22"/>
      <c r="AA128" s="22"/>
      <c r="AB128" s="27"/>
      <c r="AC128" s="28"/>
    </row>
    <row r="129" spans="1:29">
      <c r="A129" s="6" t="s">
        <v>56</v>
      </c>
      <c r="B129" s="12">
        <v>9.8319052971299996</v>
      </c>
      <c r="C129" s="12">
        <v>9.7722274281160004</v>
      </c>
      <c r="D129" s="12">
        <v>9.6993858114110001</v>
      </c>
      <c r="E129" s="12">
        <v>9.8312811429470006</v>
      </c>
      <c r="F129" s="12">
        <v>10.018058395613</v>
      </c>
      <c r="G129" s="12">
        <v>9.7923720281160005</v>
      </c>
      <c r="H129" s="12">
        <v>9.7118696512940001</v>
      </c>
      <c r="I129" s="12">
        <v>9.7963758283180002</v>
      </c>
      <c r="J129" s="12">
        <v>10.292864762318001</v>
      </c>
      <c r="K129" s="12">
        <v>10.737840647616</v>
      </c>
      <c r="L129" s="12">
        <v>9.8192655205539996</v>
      </c>
      <c r="M129" s="12">
        <v>9.3323019315369997</v>
      </c>
      <c r="N129" s="12">
        <v>9.1232084830059996</v>
      </c>
      <c r="O129" s="12">
        <v>8.8102554679700003</v>
      </c>
      <c r="P129" s="12">
        <v>9.357817485819</v>
      </c>
      <c r="Q129" s="12">
        <v>10.937725319568999</v>
      </c>
      <c r="R129" s="12">
        <v>10.975751864714001</v>
      </c>
      <c r="S129" s="12">
        <v>10.678539856304999</v>
      </c>
      <c r="T129" s="12">
        <v>10.829230938075</v>
      </c>
      <c r="U129" s="12">
        <v>11.320034367070001</v>
      </c>
      <c r="Y129" s="22"/>
      <c r="Z129" s="22"/>
      <c r="AA129" s="22"/>
      <c r="AB129" s="27"/>
      <c r="AC129" s="28"/>
    </row>
    <row r="130" spans="1:29">
      <c r="A130" s="5" t="s">
        <v>57</v>
      </c>
      <c r="B130" s="13">
        <v>10.70987740767</v>
      </c>
      <c r="C130" s="13">
        <v>10.458148994613</v>
      </c>
      <c r="D130" s="13">
        <v>10.505877223363999</v>
      </c>
      <c r="E130" s="13">
        <v>9.9450954708539996</v>
      </c>
      <c r="F130" s="13">
        <v>10.453313025441</v>
      </c>
      <c r="G130" s="13">
        <v>9.9219843929940001</v>
      </c>
      <c r="H130" s="13">
        <v>9.3696993591559998</v>
      </c>
      <c r="I130" s="13">
        <v>9.7870816695259997</v>
      </c>
      <c r="J130" s="13">
        <v>9.8131631784220001</v>
      </c>
      <c r="K130" s="13">
        <v>9.7183676172600002</v>
      </c>
      <c r="L130" s="13">
        <v>9.2369807442519996</v>
      </c>
      <c r="M130" s="13">
        <v>8.6473125903329997</v>
      </c>
      <c r="N130" s="13">
        <v>8.1812850576610003</v>
      </c>
      <c r="O130" s="13">
        <v>7.7257239691389996</v>
      </c>
      <c r="P130" s="13">
        <v>7.9362390601669999</v>
      </c>
      <c r="Q130" s="13">
        <v>8.1862525596090006</v>
      </c>
      <c r="R130" s="13">
        <v>8.4449598616550006</v>
      </c>
      <c r="S130" s="13">
        <v>8.5143416308790005</v>
      </c>
      <c r="T130" s="13">
        <v>8.6118241650569995</v>
      </c>
      <c r="U130" s="13">
        <v>8.7314859192940002</v>
      </c>
      <c r="Y130" s="22"/>
      <c r="Z130" s="22"/>
      <c r="AA130" s="22"/>
      <c r="AB130" s="27"/>
      <c r="AC130" s="28"/>
    </row>
    <row r="131" spans="1:29">
      <c r="A131" s="6" t="s">
        <v>58</v>
      </c>
      <c r="B131" s="12">
        <v>5.9342296531969998</v>
      </c>
      <c r="C131" s="12">
        <v>6.070870517555</v>
      </c>
      <c r="D131" s="12">
        <v>6.1984453172169998</v>
      </c>
      <c r="E131" s="12">
        <v>6.2395208799080004</v>
      </c>
      <c r="F131" s="12">
        <v>6.3404716595029997</v>
      </c>
      <c r="G131" s="12">
        <v>6.6879886054010003</v>
      </c>
      <c r="H131" s="12">
        <v>6.4473271726809998</v>
      </c>
      <c r="I131" s="12">
        <v>6.7569590124690002</v>
      </c>
      <c r="J131" s="12">
        <v>6.6355886557049999</v>
      </c>
      <c r="K131" s="12">
        <v>6.6297495819599996</v>
      </c>
      <c r="L131" s="12">
        <v>6.5598223322860001</v>
      </c>
      <c r="M131" s="12">
        <v>6.5287919411499997</v>
      </c>
      <c r="N131" s="12">
        <v>6.4270412626970002</v>
      </c>
      <c r="O131" s="12">
        <v>6.3456142489219998</v>
      </c>
      <c r="P131" s="12">
        <v>6.3094614352220004</v>
      </c>
      <c r="Q131" s="12">
        <v>6.487079020835</v>
      </c>
      <c r="R131" s="12">
        <v>6.4374870199950003</v>
      </c>
      <c r="S131" s="12">
        <v>5.8855129242900004</v>
      </c>
      <c r="T131" s="12">
        <v>6.1391953727319999</v>
      </c>
      <c r="U131" s="12">
        <v>6.6459100101060002</v>
      </c>
      <c r="Y131" s="22"/>
      <c r="Z131" s="22"/>
      <c r="AA131" s="22"/>
      <c r="AB131" s="27"/>
      <c r="AC131" s="28"/>
    </row>
    <row r="132" spans="1:29">
      <c r="A132" s="5" t="s">
        <v>59</v>
      </c>
      <c r="B132" s="13">
        <v>0.183171102631</v>
      </c>
      <c r="C132" s="13">
        <v>0.193782563972</v>
      </c>
      <c r="D132" s="13">
        <v>0.21080387994700001</v>
      </c>
      <c r="E132" s="13">
        <v>0.22859604192800001</v>
      </c>
      <c r="F132" s="13">
        <v>0.25704277711700002</v>
      </c>
      <c r="G132" s="13">
        <v>0.265099900901</v>
      </c>
      <c r="H132" s="13">
        <v>0.32299163270699999</v>
      </c>
      <c r="I132" s="13">
        <v>0.32089099562599999</v>
      </c>
      <c r="J132" s="13">
        <v>0.32241822383699997</v>
      </c>
      <c r="K132" s="13">
        <v>0.39042867127300002</v>
      </c>
      <c r="L132" s="13">
        <v>0.40335060002099998</v>
      </c>
      <c r="M132" s="13">
        <v>0.41295391342799997</v>
      </c>
      <c r="N132" s="13">
        <v>0.435814664588</v>
      </c>
      <c r="O132" s="13">
        <v>0.49934166290199999</v>
      </c>
      <c r="P132" s="13">
        <v>0.545981647445</v>
      </c>
      <c r="Q132" s="13">
        <v>0.56870192986900003</v>
      </c>
      <c r="R132" s="13">
        <v>0.650210301115</v>
      </c>
      <c r="S132" s="13">
        <v>0.65642436172200003</v>
      </c>
      <c r="T132" s="13">
        <v>0.64291285133200005</v>
      </c>
      <c r="U132" s="13">
        <v>0.73377564679600005</v>
      </c>
      <c r="Y132" s="22"/>
      <c r="Z132" s="22"/>
      <c r="AA132" s="22"/>
      <c r="AB132" s="27"/>
      <c r="AC132" s="28"/>
    </row>
    <row r="133" spans="1:29">
      <c r="A133" s="6" t="s">
        <v>60</v>
      </c>
      <c r="B133" s="12">
        <v>0.84469185604300001</v>
      </c>
      <c r="C133" s="12">
        <v>1.0152901920320001</v>
      </c>
      <c r="D133" s="12">
        <v>1.0055185869359999</v>
      </c>
      <c r="E133" s="12">
        <v>1.1385539373310001</v>
      </c>
      <c r="F133" s="12">
        <v>1.3326765184260001</v>
      </c>
      <c r="G133" s="12">
        <v>1.5161552609390001</v>
      </c>
      <c r="H133" s="12">
        <v>1.63589234211</v>
      </c>
      <c r="I133" s="12">
        <v>1.8635239944899999</v>
      </c>
      <c r="J133" s="12">
        <v>1.778646722343</v>
      </c>
      <c r="K133" s="12">
        <v>1.8556911632149999</v>
      </c>
      <c r="L133" s="12">
        <v>1.981951327165</v>
      </c>
      <c r="M133" s="12">
        <v>1.9482538155310001</v>
      </c>
      <c r="N133" s="12">
        <v>2.0089501752349999</v>
      </c>
      <c r="O133" s="12">
        <v>2.276753164959</v>
      </c>
      <c r="P133" s="12">
        <v>2.3718698239860001</v>
      </c>
      <c r="Q133" s="12">
        <v>2.4655357737069998</v>
      </c>
      <c r="R133" s="12">
        <v>2.5319213792430002</v>
      </c>
      <c r="S133" s="12">
        <v>2.5263155238400001</v>
      </c>
      <c r="T133" s="12">
        <v>2.5581382940130002</v>
      </c>
      <c r="U133" s="12">
        <v>2.6497388792110002</v>
      </c>
      <c r="Y133" s="22"/>
      <c r="Z133" s="22"/>
      <c r="AA133" s="22"/>
      <c r="AB133" s="27"/>
      <c r="AC133" s="28"/>
    </row>
    <row r="134" spans="1:29">
      <c r="A134" s="5" t="s">
        <v>61</v>
      </c>
      <c r="B134" s="13">
        <v>8.2211356474919999</v>
      </c>
      <c r="C134" s="13">
        <v>8.3148414190010005</v>
      </c>
      <c r="D134" s="13">
        <v>8.4845780253579992</v>
      </c>
      <c r="E134" s="13">
        <v>8.5131290624599991</v>
      </c>
      <c r="F134" s="13">
        <v>8.8035201079099998</v>
      </c>
      <c r="G134" s="13">
        <v>8.9715274220829997</v>
      </c>
      <c r="H134" s="13">
        <v>9.477523597067</v>
      </c>
      <c r="I134" s="13">
        <v>9.1709075859749998</v>
      </c>
      <c r="J134" s="13">
        <v>8.9788308194689996</v>
      </c>
      <c r="K134" s="13">
        <v>8.8409817686869996</v>
      </c>
      <c r="L134" s="13">
        <v>8.5562320354950003</v>
      </c>
      <c r="M134" s="13">
        <v>8.3276360593280003</v>
      </c>
      <c r="N134" s="13">
        <v>8.1504814770839999</v>
      </c>
      <c r="O134" s="13">
        <v>7.984794021361</v>
      </c>
      <c r="P134" s="13">
        <v>7.6971713938250002</v>
      </c>
      <c r="Q134" s="13">
        <v>7.7646688535440003</v>
      </c>
      <c r="R134" s="13">
        <v>8.0545322355270006</v>
      </c>
      <c r="S134" s="13">
        <v>8.6781242971349997</v>
      </c>
      <c r="T134" s="13">
        <v>8.3711751895350002</v>
      </c>
      <c r="U134" s="13">
        <v>8.2612018264530001</v>
      </c>
      <c r="Y134" s="22"/>
      <c r="Z134" s="22"/>
      <c r="AA134" s="22"/>
      <c r="AB134" s="27"/>
      <c r="AC134" s="28"/>
    </row>
    <row r="135" spans="1:29">
      <c r="A135" s="6" t="s">
        <v>62</v>
      </c>
      <c r="B135" s="12">
        <v>0.90279988314500004</v>
      </c>
      <c r="C135" s="12">
        <v>1.060471903691</v>
      </c>
      <c r="D135" s="12">
        <v>1.0671007093339999</v>
      </c>
      <c r="E135" s="12">
        <v>1.0332468632139999</v>
      </c>
      <c r="F135" s="12">
        <v>1.0446518033909999</v>
      </c>
      <c r="G135" s="12">
        <v>1.085964805031</v>
      </c>
      <c r="H135" s="12">
        <v>1.112961727804</v>
      </c>
      <c r="I135" s="12">
        <v>1.1113992143939999</v>
      </c>
      <c r="J135" s="12">
        <v>1.188022759908</v>
      </c>
      <c r="K135" s="12">
        <v>1.061393901502</v>
      </c>
      <c r="L135" s="12">
        <v>1.059361034133</v>
      </c>
      <c r="M135" s="12">
        <v>0.94763415973499998</v>
      </c>
      <c r="N135" s="12">
        <v>0.99848337210500004</v>
      </c>
      <c r="O135" s="12">
        <v>1.038407577673</v>
      </c>
      <c r="P135" s="12">
        <v>0.93194655771299995</v>
      </c>
      <c r="Q135" s="12">
        <v>0.97827370853999995</v>
      </c>
      <c r="R135" s="12">
        <v>0.97375255921399995</v>
      </c>
      <c r="S135" s="12">
        <v>1.1059107689659999</v>
      </c>
      <c r="T135" s="12">
        <v>1.133285497855</v>
      </c>
      <c r="U135" s="12">
        <v>1.0462424574910001</v>
      </c>
      <c r="Y135" s="22"/>
      <c r="Z135" s="22"/>
      <c r="AA135" s="22"/>
      <c r="AB135" s="27"/>
      <c r="AC135" s="28"/>
    </row>
    <row r="136" spans="1:29">
      <c r="A136" s="5" t="s">
        <v>63</v>
      </c>
      <c r="B136" s="13">
        <v>3.092416149E-3</v>
      </c>
      <c r="C136" s="13">
        <v>2.8975471460000002E-3</v>
      </c>
      <c r="D136" s="13">
        <v>2.7108987179999999E-3</v>
      </c>
      <c r="E136" s="13">
        <v>2.7829894739999999E-3</v>
      </c>
      <c r="F136" s="13">
        <v>2.8466269289999999E-3</v>
      </c>
      <c r="G136" s="13">
        <v>2.6866159030000001E-3</v>
      </c>
      <c r="H136" s="13">
        <v>2.94082929E-3</v>
      </c>
      <c r="I136" s="13">
        <v>3.0221765550000001E-3</v>
      </c>
      <c r="J136" s="13">
        <v>3.021761974E-3</v>
      </c>
      <c r="K136" s="13">
        <v>3.0921843459999999E-3</v>
      </c>
      <c r="L136" s="13">
        <v>2.8784016779999999E-3</v>
      </c>
      <c r="M136" s="13">
        <v>3.046919857E-3</v>
      </c>
      <c r="N136" s="13">
        <v>3.134726317E-3</v>
      </c>
      <c r="O136" s="13">
        <v>3.3222116489999998E-3</v>
      </c>
      <c r="P136" s="13">
        <v>3.3101995500000002E-3</v>
      </c>
      <c r="Q136" s="13">
        <v>3.2871592459999999E-3</v>
      </c>
      <c r="R136" s="13">
        <v>3.5023647220000001E-3</v>
      </c>
      <c r="S136" s="13">
        <v>3.7432924060000002E-3</v>
      </c>
      <c r="T136" s="13">
        <v>3.8335883879999999E-3</v>
      </c>
      <c r="U136" s="13">
        <v>4.191244381E-3</v>
      </c>
      <c r="Y136" s="22"/>
      <c r="Z136" s="22"/>
      <c r="AA136" s="22"/>
      <c r="AB136" s="27"/>
      <c r="AC136" s="28"/>
    </row>
    <row r="137" spans="1:29">
      <c r="A137" s="6" t="s">
        <v>64</v>
      </c>
      <c r="B137" s="12">
        <v>2.6667246057999998</v>
      </c>
      <c r="C137" s="12">
        <v>2.554777124163</v>
      </c>
      <c r="D137" s="12">
        <v>2.7825575276480001</v>
      </c>
      <c r="E137" s="12">
        <v>2.9081196460599998</v>
      </c>
      <c r="F137" s="12">
        <v>2.9883579230759998</v>
      </c>
      <c r="G137" s="12">
        <v>2.7990337755430001</v>
      </c>
      <c r="H137" s="12">
        <v>2.7514763224909999</v>
      </c>
      <c r="I137" s="12">
        <v>2.6533810709100001</v>
      </c>
      <c r="J137" s="12">
        <v>2.5879160874629998</v>
      </c>
      <c r="K137" s="12">
        <v>2.6506918257079999</v>
      </c>
      <c r="L137" s="12">
        <v>2.7168351005420002</v>
      </c>
      <c r="M137" s="12">
        <v>2.719331181142</v>
      </c>
      <c r="N137" s="12">
        <v>2.7254718000399998</v>
      </c>
      <c r="O137" s="12">
        <v>2.6971304787350001</v>
      </c>
      <c r="P137" s="12">
        <v>2.8837945468799999</v>
      </c>
      <c r="Q137" s="12">
        <v>2.928178272587</v>
      </c>
      <c r="R137" s="12">
        <v>3.161710285122</v>
      </c>
      <c r="S137" s="12">
        <v>3.3002744817740002</v>
      </c>
      <c r="T137" s="12">
        <v>1.9768864181029999</v>
      </c>
      <c r="U137" s="12">
        <v>0.41579543512400002</v>
      </c>
      <c r="Y137" s="22"/>
      <c r="Z137" s="22"/>
      <c r="AA137" s="22"/>
      <c r="AB137" s="27"/>
      <c r="AC137" s="28"/>
    </row>
    <row r="138" spans="1:29">
      <c r="A138" s="5" t="s">
        <v>65</v>
      </c>
      <c r="B138" s="13">
        <v>3.706657621722</v>
      </c>
      <c r="C138" s="13">
        <v>3.6105660928569998</v>
      </c>
      <c r="D138" s="13">
        <v>3.6512185099519998</v>
      </c>
      <c r="E138" s="13">
        <v>3.4626383884080001</v>
      </c>
      <c r="F138" s="13">
        <v>3.411517601645</v>
      </c>
      <c r="G138" s="13">
        <v>3.401566093339</v>
      </c>
      <c r="H138" s="13">
        <v>3.6760692971269999</v>
      </c>
      <c r="I138" s="13">
        <v>3.5018825470219999</v>
      </c>
      <c r="J138" s="13">
        <v>3.4269520718059998</v>
      </c>
      <c r="K138" s="13">
        <v>3.3091581048049998</v>
      </c>
      <c r="L138" s="13">
        <v>3.2592349570680001</v>
      </c>
      <c r="M138" s="13">
        <v>3.029948771705</v>
      </c>
      <c r="N138" s="13">
        <v>2.860073344351</v>
      </c>
      <c r="O138" s="13">
        <v>2.847298239623</v>
      </c>
      <c r="P138" s="13">
        <v>2.7256900885189999</v>
      </c>
      <c r="Q138" s="13">
        <v>2.7327377548579999</v>
      </c>
      <c r="R138" s="13">
        <v>2.855195300394</v>
      </c>
      <c r="S138" s="13">
        <v>2.9629719990079999</v>
      </c>
      <c r="T138" s="13">
        <v>2.7750202273490001</v>
      </c>
      <c r="U138" s="13">
        <v>2.7379586993520002</v>
      </c>
      <c r="Y138" s="22"/>
      <c r="Z138" s="22"/>
      <c r="AA138" s="22"/>
      <c r="AB138" s="27"/>
      <c r="AC138" s="28"/>
    </row>
    <row r="139" spans="1:29">
      <c r="A139" s="6" t="s">
        <v>66</v>
      </c>
      <c r="B139" s="12">
        <v>2.240303368972</v>
      </c>
      <c r="C139" s="12">
        <v>2.0382929849070002</v>
      </c>
      <c r="D139" s="12">
        <v>2.039038677372</v>
      </c>
      <c r="E139" s="12">
        <v>2.1572544011170001</v>
      </c>
      <c r="F139" s="12">
        <v>2.3229844554939998</v>
      </c>
      <c r="G139" s="12">
        <v>2.4286581751880001</v>
      </c>
      <c r="H139" s="12">
        <v>2.6543441596470001</v>
      </c>
      <c r="I139" s="12">
        <v>2.501869770261</v>
      </c>
      <c r="J139" s="12">
        <v>2.5625179142549999</v>
      </c>
      <c r="K139" s="12">
        <v>2.4615434673459999</v>
      </c>
      <c r="L139" s="12">
        <v>2.3811389140510002</v>
      </c>
      <c r="M139" s="12">
        <v>2.2396951881359999</v>
      </c>
      <c r="N139" s="12">
        <v>2.2385156937669999</v>
      </c>
      <c r="O139" s="12">
        <v>2.0955125395910001</v>
      </c>
      <c r="P139" s="12">
        <v>1.952661081979</v>
      </c>
      <c r="Q139" s="12">
        <v>2.0460441558540001</v>
      </c>
      <c r="R139" s="12">
        <v>2.106677601641</v>
      </c>
      <c r="S139" s="12">
        <v>2.2619798006340002</v>
      </c>
      <c r="T139" s="12">
        <v>2.241410137301</v>
      </c>
      <c r="U139" s="12">
        <v>2.1371712917079999</v>
      </c>
      <c r="Y139" s="22"/>
      <c r="Z139" s="22"/>
      <c r="AA139" s="22"/>
      <c r="AB139" s="27"/>
      <c r="AC139" s="28"/>
    </row>
    <row r="140" spans="1:29">
      <c r="A140" s="5" t="s">
        <v>67</v>
      </c>
      <c r="B140" s="13">
        <v>0.33131579287099999</v>
      </c>
      <c r="C140" s="13">
        <v>0.32093060787299998</v>
      </c>
      <c r="D140" s="13">
        <v>0.32163978182199998</v>
      </c>
      <c r="E140" s="13">
        <v>0.32567773496800001</v>
      </c>
      <c r="F140" s="13">
        <v>0.339155136962</v>
      </c>
      <c r="G140" s="13">
        <v>0.32864108594500002</v>
      </c>
      <c r="H140" s="13">
        <v>0.34183110704199998</v>
      </c>
      <c r="I140" s="13">
        <v>0.33662841219299999</v>
      </c>
      <c r="J140" s="13">
        <v>0.31860103967600001</v>
      </c>
      <c r="K140" s="13">
        <v>0.31527931310399998</v>
      </c>
      <c r="L140" s="13">
        <v>0.30844796877899999</v>
      </c>
      <c r="M140" s="13">
        <v>0.28862193239900003</v>
      </c>
      <c r="N140" s="13">
        <v>0.28426472402500003</v>
      </c>
      <c r="O140" s="13">
        <v>0.28539529001399999</v>
      </c>
      <c r="P140" s="13">
        <v>0.27508519444700003</v>
      </c>
      <c r="Q140" s="13">
        <v>0.27717339971299998</v>
      </c>
      <c r="R140" s="13">
        <v>0.27362105204300002</v>
      </c>
      <c r="S140" s="13">
        <v>0.15998810256099999</v>
      </c>
      <c r="T140" s="13">
        <v>0.19631624713000001</v>
      </c>
      <c r="U140" s="13">
        <v>0.264791117912</v>
      </c>
      <c r="Y140" s="22"/>
      <c r="Z140" s="22"/>
      <c r="AA140" s="22"/>
      <c r="AB140" s="27"/>
      <c r="AC140" s="28"/>
    </row>
    <row r="141" spans="1:29">
      <c r="A141" s="6" t="s">
        <v>68</v>
      </c>
      <c r="B141" s="12">
        <v>1.8559840175110001</v>
      </c>
      <c r="C141" s="12">
        <v>1.8021650038829999</v>
      </c>
      <c r="D141" s="12">
        <v>1.8429607699370001</v>
      </c>
      <c r="E141" s="12">
        <v>1.8390046424440001</v>
      </c>
      <c r="F141" s="12">
        <v>1.7338253496030001</v>
      </c>
      <c r="G141" s="12">
        <v>1.6305545786919999</v>
      </c>
      <c r="H141" s="12">
        <v>1.6388855455689999</v>
      </c>
      <c r="I141" s="12">
        <v>1.6188658705779999</v>
      </c>
      <c r="J141" s="12">
        <v>1.5462538177109999</v>
      </c>
      <c r="K141" s="12">
        <v>1.6371379179629999</v>
      </c>
      <c r="L141" s="12">
        <v>1.5962213393489999</v>
      </c>
      <c r="M141" s="12">
        <v>1.6209524771370001</v>
      </c>
      <c r="N141" s="12">
        <v>1.7729452484399999</v>
      </c>
      <c r="O141" s="12">
        <v>1.8139177928329999</v>
      </c>
      <c r="P141" s="12">
        <v>1.7166151012749999</v>
      </c>
      <c r="Q141" s="12">
        <v>1.759106993664</v>
      </c>
      <c r="R141" s="12">
        <v>1.80440370281</v>
      </c>
      <c r="S141" s="12">
        <v>1.0177535471770001</v>
      </c>
      <c r="T141" s="12">
        <v>1.148576277521</v>
      </c>
      <c r="U141" s="12">
        <v>1.2602246824700001</v>
      </c>
      <c r="Y141" s="22"/>
      <c r="Z141" s="22"/>
      <c r="AA141" s="22"/>
      <c r="AB141" s="27"/>
      <c r="AC141" s="28"/>
    </row>
    <row r="142" spans="1:29">
      <c r="A142" s="5" t="s">
        <v>69</v>
      </c>
      <c r="B142" s="13">
        <v>2.1475468240579998</v>
      </c>
      <c r="C142" s="13">
        <v>2.1697351612659999</v>
      </c>
      <c r="D142" s="13">
        <v>2.1870438518070001</v>
      </c>
      <c r="E142" s="13">
        <v>2.133638042112</v>
      </c>
      <c r="F142" s="13">
        <v>2.179651751363</v>
      </c>
      <c r="G142" s="13">
        <v>2.1859043480290001</v>
      </c>
      <c r="H142" s="13">
        <v>2.2855337922880001</v>
      </c>
      <c r="I142" s="13">
        <v>2.211760507837</v>
      </c>
      <c r="J142" s="13">
        <v>2.1312189227879998</v>
      </c>
      <c r="K142" s="13">
        <v>2.1044888490689999</v>
      </c>
      <c r="L142" s="13">
        <v>2.1128831107739998</v>
      </c>
      <c r="M142" s="13">
        <v>2.0943556094129998</v>
      </c>
      <c r="N142" s="13">
        <v>2.0927717259260001</v>
      </c>
      <c r="O142" s="13">
        <v>2.039551310527</v>
      </c>
      <c r="P142" s="13">
        <v>1.892422640598</v>
      </c>
      <c r="Q142" s="13">
        <v>1.8652074739869999</v>
      </c>
      <c r="R142" s="13">
        <v>1.9701485796939999</v>
      </c>
      <c r="S142" s="13">
        <v>1.7765227265000001</v>
      </c>
      <c r="T142" s="13">
        <v>1.797157113858</v>
      </c>
      <c r="U142" s="13">
        <v>1.7735061973240001</v>
      </c>
      <c r="Y142" s="22"/>
      <c r="Z142" s="22"/>
      <c r="AA142" s="22"/>
      <c r="AB142" s="27"/>
      <c r="AC142" s="28"/>
    </row>
    <row r="143" spans="1:29">
      <c r="A143" s="6" t="s">
        <v>70</v>
      </c>
      <c r="B143" s="12">
        <v>2.7717189260119999</v>
      </c>
      <c r="C143" s="12">
        <v>2.7360788656900001</v>
      </c>
      <c r="D143" s="12">
        <v>2.738964734514</v>
      </c>
      <c r="E143" s="12">
        <v>2.7251061516849999</v>
      </c>
      <c r="F143" s="12">
        <v>2.6360548091</v>
      </c>
      <c r="G143" s="12">
        <v>2.6832586979439998</v>
      </c>
      <c r="H143" s="12">
        <v>3.0784943343100002</v>
      </c>
      <c r="I143" s="12">
        <v>2.952701930426</v>
      </c>
      <c r="J143" s="12">
        <v>2.8882702661850002</v>
      </c>
      <c r="K143" s="12">
        <v>2.8258866938059999</v>
      </c>
      <c r="L143" s="12">
        <v>2.6946739957460002</v>
      </c>
      <c r="M143" s="12">
        <v>2.6401227052410001</v>
      </c>
      <c r="N143" s="12">
        <v>2.5554173557289999</v>
      </c>
      <c r="O143" s="12">
        <v>2.471003884086</v>
      </c>
      <c r="P143" s="12">
        <v>2.3572119186079998</v>
      </c>
      <c r="Q143" s="12">
        <v>2.4751417639629998</v>
      </c>
      <c r="R143" s="12">
        <v>2.4086266810939998</v>
      </c>
      <c r="S143" s="12">
        <v>2.712079900794</v>
      </c>
      <c r="T143" s="12">
        <v>2.5764082667900001</v>
      </c>
      <c r="U143" s="12">
        <v>2.4750865380640001</v>
      </c>
      <c r="Y143" s="22"/>
      <c r="Z143" s="22"/>
      <c r="AA143" s="22"/>
      <c r="AB143" s="27"/>
      <c r="AC143" s="28"/>
    </row>
    <row r="144" spans="1:29">
      <c r="A144" s="5" t="s">
        <v>74</v>
      </c>
      <c r="B144" s="8" t="s">
        <v>25</v>
      </c>
      <c r="C144" s="8" t="s">
        <v>25</v>
      </c>
      <c r="D144" s="8" t="s">
        <v>25</v>
      </c>
      <c r="E144" s="8" t="s">
        <v>25</v>
      </c>
      <c r="F144" s="8" t="s">
        <v>25</v>
      </c>
      <c r="G144" s="8" t="s">
        <v>25</v>
      </c>
      <c r="H144" s="8" t="s">
        <v>25</v>
      </c>
      <c r="I144" s="8" t="s">
        <v>25</v>
      </c>
      <c r="J144" s="8" t="s">
        <v>25</v>
      </c>
      <c r="K144" s="8" t="s">
        <v>25</v>
      </c>
      <c r="L144" s="8" t="s">
        <v>25</v>
      </c>
      <c r="M144" s="8" t="s">
        <v>25</v>
      </c>
      <c r="N144" s="8" t="s">
        <v>25</v>
      </c>
      <c r="O144" s="8" t="s">
        <v>25</v>
      </c>
      <c r="P144" s="8" t="s">
        <v>25</v>
      </c>
      <c r="Q144" s="8" t="s">
        <v>25</v>
      </c>
      <c r="R144" s="8" t="s">
        <v>25</v>
      </c>
      <c r="S144" s="8" t="s">
        <v>25</v>
      </c>
      <c r="T144" s="8" t="s">
        <v>25</v>
      </c>
      <c r="U144" s="8" t="s">
        <v>25</v>
      </c>
      <c r="Y144" s="22"/>
      <c r="Z144" s="22"/>
      <c r="AA144" s="22"/>
      <c r="AB144" s="27"/>
      <c r="AC144" s="28"/>
    </row>
    <row r="145" spans="1:29" ht="16">
      <c r="A145" s="6" t="s">
        <v>26</v>
      </c>
      <c r="B145" s="11" t="s">
        <v>72</v>
      </c>
      <c r="C145" s="14">
        <v>2.709053171491</v>
      </c>
      <c r="D145" s="14">
        <v>0.481530090573</v>
      </c>
      <c r="E145" s="14">
        <v>5.1742680821190001</v>
      </c>
      <c r="F145" s="14">
        <v>1.1107766744280001</v>
      </c>
      <c r="G145" s="14">
        <v>2.5783594598540001</v>
      </c>
      <c r="H145" s="14">
        <v>-4.5455810725320003</v>
      </c>
      <c r="I145" s="14">
        <v>6.6812623718959996</v>
      </c>
      <c r="J145" s="14">
        <v>5.1728022773189997</v>
      </c>
      <c r="K145" s="14">
        <v>4.4003470188689997</v>
      </c>
      <c r="L145" s="14">
        <v>4.3476624013640004</v>
      </c>
      <c r="M145" s="14">
        <v>5.13459736151</v>
      </c>
      <c r="N145" s="14">
        <v>4.8173718179030001</v>
      </c>
      <c r="O145" s="14">
        <v>3.760885243827</v>
      </c>
      <c r="P145" s="14">
        <v>4.754981049085</v>
      </c>
      <c r="Q145" s="14">
        <v>0.46908345524400002</v>
      </c>
      <c r="R145" s="14">
        <v>-1.7290196168730001</v>
      </c>
      <c r="S145" s="14">
        <v>-7.0160359186339996</v>
      </c>
      <c r="T145" s="14">
        <v>6.9072182671149998</v>
      </c>
      <c r="U145" s="14">
        <v>3.1053374071120001</v>
      </c>
      <c r="Y145" s="22"/>
      <c r="Z145" s="22"/>
      <c r="AA145" s="22"/>
      <c r="AB145" s="27"/>
      <c r="AC145" s="28"/>
    </row>
    <row r="146" spans="1:29">
      <c r="A146" s="5" t="s">
        <v>27</v>
      </c>
      <c r="B146" s="8" t="s">
        <v>72</v>
      </c>
      <c r="C146" s="15">
        <v>0.20433446859900001</v>
      </c>
      <c r="D146" s="15">
        <v>0.106979478704</v>
      </c>
      <c r="E146" s="15">
        <v>0.262916035188</v>
      </c>
      <c r="F146" s="15">
        <v>-8.2559075403999996E-2</v>
      </c>
      <c r="G146" s="15">
        <v>0.28183097511799998</v>
      </c>
      <c r="H146" s="15">
        <v>-0.53320128878899997</v>
      </c>
      <c r="I146" s="15">
        <v>0.204583612183</v>
      </c>
      <c r="J146" s="15">
        <v>0.22733690078999999</v>
      </c>
      <c r="K146" s="15">
        <v>-3.4568985062999998E-2</v>
      </c>
      <c r="L146" s="15">
        <v>0.25217752828500001</v>
      </c>
      <c r="M146" s="15">
        <v>0.58189505426699994</v>
      </c>
      <c r="N146" s="15">
        <v>0.58743315540600005</v>
      </c>
      <c r="O146" s="15">
        <v>0.25512435027699998</v>
      </c>
      <c r="P146" s="15">
        <v>0.110764431678</v>
      </c>
      <c r="Q146" s="15">
        <v>-0.13136420358799999</v>
      </c>
      <c r="R146" s="15">
        <v>-0.10549776902000001</v>
      </c>
      <c r="S146" s="15">
        <v>-0.66022730576800004</v>
      </c>
      <c r="T146" s="15">
        <v>0.74666837380899997</v>
      </c>
      <c r="U146" s="15">
        <v>0.362253366227</v>
      </c>
      <c r="Y146" s="22"/>
      <c r="Z146" s="22"/>
      <c r="AA146" s="22"/>
      <c r="AB146" s="27"/>
      <c r="AC146" s="28"/>
    </row>
    <row r="147" spans="1:29" ht="16">
      <c r="A147" s="6" t="s">
        <v>28</v>
      </c>
      <c r="B147" s="11" t="s">
        <v>25</v>
      </c>
      <c r="C147" s="11" t="s">
        <v>25</v>
      </c>
      <c r="D147" s="11" t="s">
        <v>25</v>
      </c>
      <c r="E147" s="11" t="s">
        <v>25</v>
      </c>
      <c r="F147" s="11" t="s">
        <v>25</v>
      </c>
      <c r="G147" s="11" t="s">
        <v>25</v>
      </c>
      <c r="H147" s="11" t="s">
        <v>25</v>
      </c>
      <c r="I147" s="11" t="s">
        <v>25</v>
      </c>
      <c r="J147" s="11" t="s">
        <v>25</v>
      </c>
      <c r="K147" s="11" t="s">
        <v>25</v>
      </c>
      <c r="L147" s="11" t="s">
        <v>25</v>
      </c>
      <c r="M147" s="11" t="s">
        <v>25</v>
      </c>
      <c r="N147" s="11" t="s">
        <v>25</v>
      </c>
      <c r="O147" s="11" t="s">
        <v>25</v>
      </c>
      <c r="P147" s="11" t="s">
        <v>25</v>
      </c>
      <c r="Q147" s="11" t="s">
        <v>25</v>
      </c>
      <c r="R147" s="11" t="s">
        <v>25</v>
      </c>
      <c r="S147" s="11" t="s">
        <v>25</v>
      </c>
      <c r="T147" s="11" t="s">
        <v>25</v>
      </c>
      <c r="U147" s="11" t="s">
        <v>25</v>
      </c>
      <c r="Y147" s="22"/>
      <c r="Z147" s="22"/>
      <c r="AA147" s="22"/>
      <c r="AB147" s="27"/>
      <c r="AC147" s="28"/>
    </row>
    <row r="148" spans="1:29">
      <c r="A148" s="5" t="s">
        <v>29</v>
      </c>
      <c r="B148" s="8" t="s">
        <v>72</v>
      </c>
      <c r="C148" s="15">
        <v>2.5047187028920002</v>
      </c>
      <c r="D148" s="15">
        <v>0.37455061186900002</v>
      </c>
      <c r="E148" s="15">
        <v>4.9113520469310004</v>
      </c>
      <c r="F148" s="15">
        <v>1.1933357498320001</v>
      </c>
      <c r="G148" s="15">
        <v>2.2965284847360001</v>
      </c>
      <c r="H148" s="15">
        <v>-4.0123797837430004</v>
      </c>
      <c r="I148" s="15">
        <v>6.4766787597139999</v>
      </c>
      <c r="J148" s="15">
        <v>4.9454653765290004</v>
      </c>
      <c r="K148" s="15">
        <v>4.4349160039319999</v>
      </c>
      <c r="L148" s="15">
        <v>4.0954848730790001</v>
      </c>
      <c r="M148" s="15">
        <v>4.5527023072419999</v>
      </c>
      <c r="N148" s="15">
        <v>4.2299386624970001</v>
      </c>
      <c r="O148" s="15">
        <v>3.5057608935509998</v>
      </c>
      <c r="P148" s="15">
        <v>4.6442166174070003</v>
      </c>
      <c r="Q148" s="15">
        <v>0.60044765883200002</v>
      </c>
      <c r="R148" s="15">
        <v>-1.623521847853</v>
      </c>
      <c r="S148" s="15">
        <v>-6.3558086128660003</v>
      </c>
      <c r="T148" s="15">
        <v>6.1605498933070004</v>
      </c>
      <c r="U148" s="15">
        <v>2.7430840408849999</v>
      </c>
      <c r="Y148" s="22"/>
      <c r="Z148" s="22"/>
      <c r="AA148" s="22"/>
      <c r="AB148" s="27"/>
      <c r="AC148" s="28"/>
    </row>
    <row r="149" spans="1:29">
      <c r="A149" s="6" t="s">
        <v>30</v>
      </c>
      <c r="B149" s="11" t="s">
        <v>72</v>
      </c>
      <c r="C149" s="14">
        <v>0.24442133938300001</v>
      </c>
      <c r="D149" s="14">
        <v>-0.45632384754700001</v>
      </c>
      <c r="E149" s="14">
        <v>-0.132738224957</v>
      </c>
      <c r="F149" s="14">
        <v>0.30480537889199999</v>
      </c>
      <c r="G149" s="14">
        <v>0.170599683374</v>
      </c>
      <c r="H149" s="14">
        <v>-1.9172554126999999E-2</v>
      </c>
      <c r="I149" s="14">
        <v>6.0636949154000003E-2</v>
      </c>
      <c r="J149" s="14">
        <v>-7.1395076022000001E-2</v>
      </c>
      <c r="K149" s="14">
        <v>1.3363654294999999E-2</v>
      </c>
      <c r="L149" s="14">
        <v>0.32145449287400002</v>
      </c>
      <c r="M149" s="14">
        <v>5.5324957191000002E-2</v>
      </c>
      <c r="N149" s="14">
        <v>-9.9223110104999998E-2</v>
      </c>
      <c r="O149" s="14">
        <v>9.1122626193999995E-2</v>
      </c>
      <c r="P149" s="14">
        <v>0.33979013098799998</v>
      </c>
      <c r="Q149" s="14">
        <v>0.169192519599</v>
      </c>
      <c r="R149" s="14">
        <v>-5.7669851850000002E-3</v>
      </c>
      <c r="S149" s="14">
        <v>5.7193818409000001E-2</v>
      </c>
      <c r="T149" s="14">
        <v>0.31335810711899997</v>
      </c>
      <c r="U149" s="14">
        <v>-3.0224107314999998E-2</v>
      </c>
      <c r="Y149" s="22"/>
      <c r="Z149" s="22"/>
      <c r="AA149" s="22"/>
      <c r="AB149" s="27"/>
      <c r="AC149" s="28"/>
    </row>
    <row r="150" spans="1:29">
      <c r="A150" s="5" t="s">
        <v>31</v>
      </c>
      <c r="B150" s="8" t="s">
        <v>72</v>
      </c>
      <c r="C150" s="15">
        <v>0.24442133938300001</v>
      </c>
      <c r="D150" s="15">
        <v>-0.45632384754700001</v>
      </c>
      <c r="E150" s="15">
        <v>-0.132738224957</v>
      </c>
      <c r="F150" s="15">
        <v>0.30480537889199999</v>
      </c>
      <c r="G150" s="15">
        <v>0.170599683374</v>
      </c>
      <c r="H150" s="15">
        <v>-1.9172554126999999E-2</v>
      </c>
      <c r="I150" s="15">
        <v>6.0636949154000003E-2</v>
      </c>
      <c r="J150" s="15">
        <v>-7.1395076022000001E-2</v>
      </c>
      <c r="K150" s="15">
        <v>1.3363654294999999E-2</v>
      </c>
      <c r="L150" s="15">
        <v>0.32145449287400002</v>
      </c>
      <c r="M150" s="15">
        <v>5.5324957191000002E-2</v>
      </c>
      <c r="N150" s="15">
        <v>-9.9223110104999998E-2</v>
      </c>
      <c r="O150" s="15">
        <v>9.1122626193999995E-2</v>
      </c>
      <c r="P150" s="15">
        <v>0.33979013098799998</v>
      </c>
      <c r="Q150" s="15">
        <v>0.169192519599</v>
      </c>
      <c r="R150" s="15">
        <v>-5.7669851850000002E-3</v>
      </c>
      <c r="S150" s="15">
        <v>5.7193818409000001E-2</v>
      </c>
      <c r="T150" s="15">
        <v>0.31335810711899997</v>
      </c>
      <c r="U150" s="15">
        <v>-3.0224107314999998E-2</v>
      </c>
      <c r="Y150" s="22"/>
      <c r="Z150" s="22"/>
      <c r="AA150" s="22"/>
      <c r="AB150" s="27"/>
      <c r="AC150" s="28"/>
    </row>
    <row r="151" spans="1:29">
      <c r="A151" s="6" t="s">
        <v>32</v>
      </c>
      <c r="B151" s="11" t="s">
        <v>72</v>
      </c>
      <c r="C151" s="14">
        <v>0.26914176679500001</v>
      </c>
      <c r="D151" s="14">
        <v>-0.52556942868300005</v>
      </c>
      <c r="E151" s="14">
        <v>-0.14005931898499999</v>
      </c>
      <c r="F151" s="14">
        <v>0.28002345217399999</v>
      </c>
      <c r="G151" s="14">
        <v>0.11653459318499999</v>
      </c>
      <c r="H151" s="14">
        <v>-9.5668309864000003E-2</v>
      </c>
      <c r="I151" s="14">
        <v>4.0200522081000001E-2</v>
      </c>
      <c r="J151" s="14">
        <v>-0.122712647796</v>
      </c>
      <c r="K151" s="14">
        <v>-2.2086624389000001E-2</v>
      </c>
      <c r="L151" s="14">
        <v>0.34564164085299998</v>
      </c>
      <c r="M151" s="14">
        <v>2.8566120386E-2</v>
      </c>
      <c r="N151" s="14">
        <v>-9.0183066716000002E-2</v>
      </c>
      <c r="O151" s="14">
        <v>8.0291365692000002E-2</v>
      </c>
      <c r="P151" s="14">
        <v>0.33298266357700002</v>
      </c>
      <c r="Q151" s="14">
        <v>0.16576487032100001</v>
      </c>
      <c r="R151" s="14">
        <v>-5.3881712259999997E-3</v>
      </c>
      <c r="S151" s="14">
        <v>3.4910228319000002E-2</v>
      </c>
      <c r="T151" s="14">
        <v>0.28836769951300001</v>
      </c>
      <c r="U151" s="14">
        <v>-4.7938124819999997E-2</v>
      </c>
      <c r="Y151" s="22"/>
      <c r="Z151" s="22"/>
      <c r="AA151" s="22"/>
      <c r="AB151" s="27"/>
      <c r="AC151" s="28"/>
    </row>
    <row r="152" spans="1:29">
      <c r="A152" s="5" t="s">
        <v>33</v>
      </c>
      <c r="B152" s="8" t="s">
        <v>72</v>
      </c>
      <c r="C152" s="15">
        <v>-2.1127678274999999E-2</v>
      </c>
      <c r="D152" s="15">
        <v>6.8576060691999993E-2</v>
      </c>
      <c r="E152" s="15">
        <v>-2.9338227789999999E-3</v>
      </c>
      <c r="F152" s="15">
        <v>3.6217069971999999E-2</v>
      </c>
      <c r="G152" s="15">
        <v>5.5710756217000001E-2</v>
      </c>
      <c r="H152" s="15">
        <v>6.8047612968000007E-2</v>
      </c>
      <c r="I152" s="15">
        <v>2.9175300041999998E-2</v>
      </c>
      <c r="J152" s="15">
        <v>4.6917316177999997E-2</v>
      </c>
      <c r="K152" s="15">
        <v>3.2647172992999997E-2</v>
      </c>
      <c r="L152" s="15">
        <v>-3.3899502456E-2</v>
      </c>
      <c r="M152" s="15">
        <v>2.7146840583000001E-2</v>
      </c>
      <c r="N152" s="15">
        <v>4.8031199669999998E-3</v>
      </c>
      <c r="O152" s="15">
        <v>9.9590684870000008E-3</v>
      </c>
      <c r="P152" s="15">
        <v>1.9953180809999999E-3</v>
      </c>
      <c r="Q152" s="15">
        <v>5.8106235700000001E-4</v>
      </c>
      <c r="R152" s="15">
        <v>-2.00552766E-3</v>
      </c>
      <c r="S152" s="15">
        <v>2.3192303402999999E-2</v>
      </c>
      <c r="T152" s="15">
        <v>2.0114263859E-2</v>
      </c>
      <c r="U152" s="15">
        <v>2.0722259872999998E-2</v>
      </c>
      <c r="Y152" s="22"/>
      <c r="Z152" s="22"/>
      <c r="AA152" s="22"/>
      <c r="AB152" s="27"/>
      <c r="AC152" s="28"/>
    </row>
    <row r="153" spans="1:29">
      <c r="A153" s="6" t="s">
        <v>34</v>
      </c>
      <c r="B153" s="11" t="s">
        <v>72</v>
      </c>
      <c r="C153" s="14">
        <v>0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U153" s="14">
        <v>0</v>
      </c>
      <c r="Y153" s="22"/>
      <c r="Z153" s="22"/>
      <c r="AA153" s="22"/>
      <c r="AB153" s="27"/>
      <c r="AC153" s="28"/>
    </row>
    <row r="154" spans="1:29">
      <c r="A154" s="5" t="s">
        <v>35</v>
      </c>
      <c r="B154" s="8" t="s">
        <v>72</v>
      </c>
      <c r="C154" s="15">
        <v>-3.592749137E-3</v>
      </c>
      <c r="D154" s="15">
        <v>6.6952044400000001E-4</v>
      </c>
      <c r="E154" s="15">
        <v>1.0254916806E-2</v>
      </c>
      <c r="F154" s="15">
        <v>-1.1435143252999999E-2</v>
      </c>
      <c r="G154" s="15">
        <v>-1.6456660279999999E-3</v>
      </c>
      <c r="H154" s="15">
        <v>8.4481427689999996E-3</v>
      </c>
      <c r="I154" s="15">
        <v>-8.7388729679999996E-3</v>
      </c>
      <c r="J154" s="15">
        <v>4.4002555959999998E-3</v>
      </c>
      <c r="K154" s="15">
        <v>2.803105691E-3</v>
      </c>
      <c r="L154" s="15">
        <v>9.7123544759999993E-3</v>
      </c>
      <c r="M154" s="15">
        <v>-3.8800377800000003E-4</v>
      </c>
      <c r="N154" s="15">
        <v>-1.3843163356999999E-2</v>
      </c>
      <c r="O154" s="15">
        <v>8.7219201499999998E-4</v>
      </c>
      <c r="P154" s="15">
        <v>4.8121493309999999E-3</v>
      </c>
      <c r="Q154" s="15">
        <v>2.8465869210000001E-3</v>
      </c>
      <c r="R154" s="15">
        <v>1.6267137009999999E-3</v>
      </c>
      <c r="S154" s="15">
        <v>-9.0871331299999995E-4</v>
      </c>
      <c r="T154" s="15">
        <v>4.8761437470000004E-3</v>
      </c>
      <c r="U154" s="15">
        <v>-3.0082423680000002E-3</v>
      </c>
      <c r="Y154" s="22"/>
      <c r="Z154" s="22"/>
      <c r="AA154" s="22"/>
      <c r="AB154" s="27"/>
      <c r="AC154" s="28"/>
    </row>
    <row r="155" spans="1:29">
      <c r="A155" s="6" t="s">
        <v>36</v>
      </c>
      <c r="B155" s="11" t="s">
        <v>72</v>
      </c>
      <c r="C155" s="14">
        <v>1.078387703735</v>
      </c>
      <c r="D155" s="14">
        <v>-3.9842028607999999E-2</v>
      </c>
      <c r="E155" s="14">
        <v>2.5826446703169998</v>
      </c>
      <c r="F155" s="14">
        <v>-1.090262344783</v>
      </c>
      <c r="G155" s="14">
        <v>0.90404593856399995</v>
      </c>
      <c r="H155" s="14">
        <v>-2.3219542164920002</v>
      </c>
      <c r="I155" s="14">
        <v>2.6895146612669998</v>
      </c>
      <c r="J155" s="14">
        <v>2.3119768765819999</v>
      </c>
      <c r="K155" s="14">
        <v>1.954082180601</v>
      </c>
      <c r="L155" s="14">
        <v>3.33573280369</v>
      </c>
      <c r="M155" s="14">
        <v>3.7982977448419999</v>
      </c>
      <c r="N155" s="14">
        <v>2.8504234038809999</v>
      </c>
      <c r="O155" s="14">
        <v>2.498123111</v>
      </c>
      <c r="P155" s="14">
        <v>1.953260870951</v>
      </c>
      <c r="Q155" s="14">
        <v>-2.3280420682759999</v>
      </c>
      <c r="R155" s="14">
        <v>-1.884769444687</v>
      </c>
      <c r="S155" s="14">
        <v>-2.3357737899219999</v>
      </c>
      <c r="T155" s="14">
        <v>3.5635284296090002</v>
      </c>
      <c r="U155" s="14">
        <v>1.7507007751799999</v>
      </c>
      <c r="Y155" s="22"/>
      <c r="Z155" s="22"/>
      <c r="AA155" s="22"/>
      <c r="AB155" s="27"/>
      <c r="AC155" s="28"/>
    </row>
    <row r="156" spans="1:29">
      <c r="A156" s="5" t="s">
        <v>37</v>
      </c>
      <c r="B156" s="8" t="s">
        <v>72</v>
      </c>
      <c r="C156" s="15">
        <v>-6.1954116539999996E-3</v>
      </c>
      <c r="D156" s="15">
        <v>0.21002217719499999</v>
      </c>
      <c r="E156" s="15">
        <v>-1.5716897979E-2</v>
      </c>
      <c r="F156" s="15">
        <v>-6.1287497117000003E-2</v>
      </c>
      <c r="G156" s="15">
        <v>7.7052875059000006E-2</v>
      </c>
      <c r="H156" s="15">
        <v>-0.28394555544400002</v>
      </c>
      <c r="I156" s="15">
        <v>-5.5287433136E-2</v>
      </c>
      <c r="J156" s="15">
        <v>-7.5551337802000004E-2</v>
      </c>
      <c r="K156" s="15">
        <v>8.2959059448E-2</v>
      </c>
      <c r="L156" s="15">
        <v>-3.8976045734E-2</v>
      </c>
      <c r="M156" s="15">
        <v>-1.4917150508E-2</v>
      </c>
      <c r="N156" s="15">
        <v>4.5988479392999999E-2</v>
      </c>
      <c r="O156" s="15">
        <v>-3.3075275331999998E-2</v>
      </c>
      <c r="P156" s="15">
        <v>3.5376440150999999E-2</v>
      </c>
      <c r="Q156" s="15">
        <v>-1.3914744465E-2</v>
      </c>
      <c r="R156" s="15">
        <v>-6.8432630177999998E-2</v>
      </c>
      <c r="S156" s="15">
        <v>-3.980921648E-2</v>
      </c>
      <c r="T156" s="15">
        <v>1.0231307823E-2</v>
      </c>
      <c r="U156" s="15">
        <v>-1.6096485466E-2</v>
      </c>
      <c r="Y156" s="22"/>
      <c r="Z156" s="22"/>
      <c r="AA156" s="22"/>
      <c r="AB156" s="27"/>
      <c r="AC156" s="28"/>
    </row>
    <row r="157" spans="1:29">
      <c r="A157" s="6" t="s">
        <v>38</v>
      </c>
      <c r="B157" s="11" t="s">
        <v>72</v>
      </c>
      <c r="C157" s="14">
        <v>0</v>
      </c>
      <c r="D157" s="14">
        <v>0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14">
        <v>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Y157" s="22"/>
      <c r="Z157" s="22"/>
      <c r="AA157" s="22"/>
      <c r="AB157" s="27"/>
      <c r="AC157" s="28"/>
    </row>
    <row r="158" spans="1:29">
      <c r="A158" s="5" t="s">
        <v>39</v>
      </c>
      <c r="B158" s="8" t="s">
        <v>72</v>
      </c>
      <c r="C158" s="15">
        <v>-6.1954116539999996E-3</v>
      </c>
      <c r="D158" s="15">
        <v>0.21002217719499999</v>
      </c>
      <c r="E158" s="15">
        <v>-1.5716897979E-2</v>
      </c>
      <c r="F158" s="15">
        <v>-6.1287497117000003E-2</v>
      </c>
      <c r="G158" s="15">
        <v>7.7052875059000006E-2</v>
      </c>
      <c r="H158" s="15">
        <v>-0.28394555544400002</v>
      </c>
      <c r="I158" s="15">
        <v>-5.5287433136E-2</v>
      </c>
      <c r="J158" s="15">
        <v>-7.5551337802000004E-2</v>
      </c>
      <c r="K158" s="15">
        <v>8.2959059448E-2</v>
      </c>
      <c r="L158" s="15">
        <v>-3.8976045734E-2</v>
      </c>
      <c r="M158" s="15">
        <v>-1.4917150508E-2</v>
      </c>
      <c r="N158" s="15">
        <v>4.5988479392999999E-2</v>
      </c>
      <c r="O158" s="15">
        <v>-3.3075275331999998E-2</v>
      </c>
      <c r="P158" s="15">
        <v>3.5376440150999999E-2</v>
      </c>
      <c r="Q158" s="15">
        <v>-1.3914744465E-2</v>
      </c>
      <c r="R158" s="15">
        <v>-6.8432630177999998E-2</v>
      </c>
      <c r="S158" s="15">
        <v>-3.980921648E-2</v>
      </c>
      <c r="T158" s="15">
        <v>1.0231307823E-2</v>
      </c>
      <c r="U158" s="15">
        <v>-1.6096485466E-2</v>
      </c>
      <c r="Y158" s="22"/>
      <c r="Z158" s="22"/>
      <c r="AA158" s="22"/>
      <c r="AB158" s="27"/>
      <c r="AC158" s="28"/>
    </row>
    <row r="159" spans="1:29">
      <c r="A159" s="6" t="s">
        <v>40</v>
      </c>
      <c r="B159" s="11" t="s">
        <v>72</v>
      </c>
      <c r="C159" s="14">
        <v>0.107534494003</v>
      </c>
      <c r="D159" s="14">
        <v>-1.1491580237999999E-2</v>
      </c>
      <c r="E159" s="14">
        <v>0.28293259293799999</v>
      </c>
      <c r="F159" s="14">
        <v>9.4682721026000005E-2</v>
      </c>
      <c r="G159" s="14">
        <v>-6.3701824604999999E-2</v>
      </c>
      <c r="H159" s="14">
        <v>-0.40052278373</v>
      </c>
      <c r="I159" s="14">
        <v>3.0055159832000002E-2</v>
      </c>
      <c r="J159" s="14">
        <v>9.8875817749000006E-2</v>
      </c>
      <c r="K159" s="14">
        <v>0.20845758758399999</v>
      </c>
      <c r="L159" s="14">
        <v>0.17995921214499999</v>
      </c>
      <c r="M159" s="14">
        <v>0.13204671724399999</v>
      </c>
      <c r="N159" s="14">
        <v>-5.6156830024000001E-2</v>
      </c>
      <c r="O159" s="14">
        <v>0.14168423073</v>
      </c>
      <c r="P159" s="14">
        <v>0.32088368211399998</v>
      </c>
      <c r="Q159" s="14">
        <v>0.132433175426</v>
      </c>
      <c r="R159" s="14">
        <v>-0.15833361565199999</v>
      </c>
      <c r="S159" s="14">
        <v>2.0523099933E-2</v>
      </c>
      <c r="T159" s="14">
        <v>-0.60627381412799997</v>
      </c>
      <c r="U159" s="14">
        <v>-3.9172100532000001E-2</v>
      </c>
      <c r="Y159" s="22"/>
      <c r="Z159" s="22"/>
      <c r="AA159" s="22"/>
      <c r="AB159" s="27"/>
      <c r="AC159" s="28"/>
    </row>
    <row r="160" spans="1:29">
      <c r="A160" s="5" t="s">
        <v>41</v>
      </c>
      <c r="B160" s="8" t="s">
        <v>72</v>
      </c>
      <c r="C160" s="15">
        <v>-0.22521487207099999</v>
      </c>
      <c r="D160" s="15">
        <v>-0.51949471518699997</v>
      </c>
      <c r="E160" s="15">
        <v>1.8060938321540001</v>
      </c>
      <c r="F160" s="15">
        <v>-0.69951320868199995</v>
      </c>
      <c r="G160" s="15">
        <v>0.58596622589500003</v>
      </c>
      <c r="H160" s="15">
        <v>-0.76439234310199999</v>
      </c>
      <c r="I160" s="15">
        <v>-0.69588259103700001</v>
      </c>
      <c r="J160" s="15">
        <v>1.325968828078</v>
      </c>
      <c r="K160" s="15">
        <v>0.52009414972199997</v>
      </c>
      <c r="L160" s="15">
        <v>0.87308016620999995</v>
      </c>
      <c r="M160" s="15">
        <v>0.23131694152500001</v>
      </c>
      <c r="N160" s="15">
        <v>5.9853604188000002E-2</v>
      </c>
      <c r="O160" s="15">
        <v>0.72634085021499994</v>
      </c>
      <c r="P160" s="15">
        <v>0.89308793725400004</v>
      </c>
      <c r="Q160" s="15">
        <v>-1.322688533944</v>
      </c>
      <c r="R160" s="15">
        <v>-0.30059588176500002</v>
      </c>
      <c r="S160" s="15">
        <v>-1.4172177323070001</v>
      </c>
      <c r="T160" s="15">
        <v>0.57219129791400003</v>
      </c>
      <c r="U160" s="15">
        <v>-0.71613908492199996</v>
      </c>
      <c r="Y160" s="22"/>
      <c r="Z160" s="22"/>
      <c r="AA160" s="22"/>
      <c r="AB160" s="27"/>
      <c r="AC160" s="28"/>
    </row>
    <row r="161" spans="1:29">
      <c r="A161" s="6" t="s">
        <v>42</v>
      </c>
      <c r="B161" s="11" t="s">
        <v>72</v>
      </c>
      <c r="C161" s="14">
        <v>1.202263493457</v>
      </c>
      <c r="D161" s="14">
        <v>0.28112208962099999</v>
      </c>
      <c r="E161" s="14">
        <v>0.50933514320499995</v>
      </c>
      <c r="F161" s="14">
        <v>-0.42414436001</v>
      </c>
      <c r="G161" s="14">
        <v>0.304728662215</v>
      </c>
      <c r="H161" s="14">
        <v>-0.873093534216</v>
      </c>
      <c r="I161" s="14">
        <v>3.4106295256079999</v>
      </c>
      <c r="J161" s="14">
        <v>0.96268356855699999</v>
      </c>
      <c r="K161" s="14">
        <v>1.142571383847</v>
      </c>
      <c r="L161" s="14">
        <v>2.3216694710680001</v>
      </c>
      <c r="M161" s="14">
        <v>3.4498512365809999</v>
      </c>
      <c r="N161" s="14">
        <v>2.8007381503239999</v>
      </c>
      <c r="O161" s="14">
        <v>1.663173305388</v>
      </c>
      <c r="P161" s="14">
        <v>0.70391281143200002</v>
      </c>
      <c r="Q161" s="14">
        <v>-1.1238719652939999</v>
      </c>
      <c r="R161" s="14">
        <v>-1.357407317092</v>
      </c>
      <c r="S161" s="14">
        <v>-0.89926994106799996</v>
      </c>
      <c r="T161" s="14">
        <v>3.5873796379999998</v>
      </c>
      <c r="U161" s="14">
        <v>2.5221084460990002</v>
      </c>
      <c r="Y161" s="22"/>
      <c r="Z161" s="22"/>
      <c r="AA161" s="22"/>
      <c r="AB161" s="27"/>
      <c r="AC161" s="28"/>
    </row>
    <row r="162" spans="1:29">
      <c r="A162" s="5" t="s">
        <v>43</v>
      </c>
      <c r="B162" s="8" t="s">
        <v>72</v>
      </c>
      <c r="C162" s="15">
        <v>0.21024677669899999</v>
      </c>
      <c r="D162" s="15">
        <v>0.359046166429</v>
      </c>
      <c r="E162" s="15">
        <v>9.1525976492999997E-2</v>
      </c>
      <c r="F162" s="15">
        <v>0.22763489366</v>
      </c>
      <c r="G162" s="15">
        <v>0.16026131736999999</v>
      </c>
      <c r="H162" s="15">
        <v>0.21522071278900001</v>
      </c>
      <c r="I162" s="15">
        <v>0.26579037654600002</v>
      </c>
      <c r="J162" s="15">
        <v>0.31851934620400002</v>
      </c>
      <c r="K162" s="15">
        <v>-9.002578717E-3</v>
      </c>
      <c r="L162" s="15">
        <v>-2.1556202699E-2</v>
      </c>
      <c r="M162" s="15">
        <v>0.38509519945999998</v>
      </c>
      <c r="N162" s="15">
        <v>0.33093600765100001</v>
      </c>
      <c r="O162" s="15">
        <v>0.27932451151100002</v>
      </c>
      <c r="P162" s="15">
        <v>0.150915265553</v>
      </c>
      <c r="Q162" s="15">
        <v>9.2710242885000002E-2</v>
      </c>
      <c r="R162" s="15">
        <v>2.9841526976999998E-2</v>
      </c>
      <c r="S162" s="15">
        <v>0.19935936919200001</v>
      </c>
      <c r="T162" s="15">
        <v>9.3527523102999999E-2</v>
      </c>
      <c r="U162" s="15">
        <v>0.53215817531099996</v>
      </c>
      <c r="Y162" s="22"/>
      <c r="Z162" s="22"/>
      <c r="AA162" s="22"/>
      <c r="AB162" s="27"/>
      <c r="AC162" s="28"/>
    </row>
    <row r="163" spans="1:29">
      <c r="A163" s="6" t="s">
        <v>44</v>
      </c>
      <c r="B163" s="11" t="s">
        <v>72</v>
      </c>
      <c r="C163" s="14">
        <v>2.3870552518E-2</v>
      </c>
      <c r="D163" s="14">
        <v>-1.7826823023E-2</v>
      </c>
      <c r="E163" s="14">
        <v>1.332487224E-3</v>
      </c>
      <c r="F163" s="14">
        <v>5.2219876730000003E-3</v>
      </c>
      <c r="G163" s="14">
        <v>1.7101482718000001E-2</v>
      </c>
      <c r="H163" s="14">
        <v>7.3971524599999996E-3</v>
      </c>
      <c r="I163" s="14">
        <v>4.9705580579999997E-3</v>
      </c>
      <c r="J163" s="14">
        <v>3.2173716077000002E-2</v>
      </c>
      <c r="K163" s="14">
        <v>-6.2098969285E-2</v>
      </c>
      <c r="L163" s="14">
        <v>-1.4614420295E-2</v>
      </c>
      <c r="M163" s="14">
        <v>0.13400230783299999</v>
      </c>
      <c r="N163" s="14">
        <v>0.15816495705600001</v>
      </c>
      <c r="O163" s="14">
        <v>1.3855379228E-2</v>
      </c>
      <c r="P163" s="14">
        <v>2.7555957869999999E-3</v>
      </c>
      <c r="Q163" s="14">
        <v>-6.0887373539999998E-3</v>
      </c>
      <c r="R163" s="14">
        <v>-3.3582816790000002E-3</v>
      </c>
      <c r="S163" s="14">
        <v>-6.8596186300000004E-4</v>
      </c>
      <c r="T163" s="14">
        <v>5.9858497629999997E-3</v>
      </c>
      <c r="U163" s="14">
        <v>9.8087829839999998E-3</v>
      </c>
      <c r="Y163" s="22"/>
      <c r="Z163" s="22"/>
      <c r="AA163" s="22"/>
      <c r="AB163" s="27"/>
      <c r="AC163" s="28"/>
    </row>
    <row r="164" spans="1:29">
      <c r="A164" s="5" t="s">
        <v>45</v>
      </c>
      <c r="B164" s="8" t="s">
        <v>72</v>
      </c>
      <c r="C164" s="15">
        <v>-1.0918882309E-2</v>
      </c>
      <c r="D164" s="15">
        <v>7.6593138800000004E-4</v>
      </c>
      <c r="E164" s="15">
        <v>2.9444427658999999E-2</v>
      </c>
      <c r="F164" s="15">
        <v>2.0078719992000001E-2</v>
      </c>
      <c r="G164" s="15">
        <v>-3.6471604225000002E-2</v>
      </c>
      <c r="H164" s="15">
        <v>3.6141887749999999E-3</v>
      </c>
      <c r="I164" s="15">
        <v>2.5631839646999999E-2</v>
      </c>
      <c r="J164" s="15">
        <v>1.1924813248E-2</v>
      </c>
      <c r="K164" s="15">
        <v>3.9933492925000001E-2</v>
      </c>
      <c r="L164" s="15">
        <v>-1.979092112E-3</v>
      </c>
      <c r="M164" s="15">
        <v>9.0069927670000001E-3</v>
      </c>
      <c r="N164" s="15">
        <v>1.8489284570999999E-2</v>
      </c>
      <c r="O164" s="15">
        <v>2.0875404253999998E-2</v>
      </c>
      <c r="P164" s="15">
        <v>2.4111463140000001E-2</v>
      </c>
      <c r="Q164" s="15">
        <v>1.7821875529999999E-3</v>
      </c>
      <c r="R164" s="15">
        <v>-2.2467728094000002E-2</v>
      </c>
      <c r="S164" s="15">
        <v>-4.5953633149999999E-2</v>
      </c>
      <c r="T164" s="15">
        <v>1.6437282320999998E-2</v>
      </c>
      <c r="U164" s="15">
        <v>-8.5075041730000005E-3</v>
      </c>
      <c r="Y164" s="22"/>
      <c r="Z164" s="22"/>
      <c r="AA164" s="22"/>
      <c r="AB164" s="27"/>
      <c r="AC164" s="28"/>
    </row>
    <row r="165" spans="1:29">
      <c r="A165" s="6" t="s">
        <v>46</v>
      </c>
      <c r="B165" s="11" t="s">
        <v>72</v>
      </c>
      <c r="C165" s="14">
        <v>9.9505750564999995E-2</v>
      </c>
      <c r="D165" s="14">
        <v>-5.9414823612999997E-2</v>
      </c>
      <c r="E165" s="14">
        <v>4.5706949699999997E-3</v>
      </c>
      <c r="F165" s="14">
        <v>4.6806725037999999E-2</v>
      </c>
      <c r="G165" s="14">
        <v>-9.0463562270000006E-2</v>
      </c>
      <c r="H165" s="14">
        <v>-0.151891028894</v>
      </c>
      <c r="I165" s="14">
        <v>0.253391087332</v>
      </c>
      <c r="J165" s="14">
        <v>3.5677235953999999E-2</v>
      </c>
      <c r="K165" s="14">
        <v>4.1819388739999998E-2</v>
      </c>
      <c r="L165" s="14">
        <v>4.1373121741000003E-2</v>
      </c>
      <c r="M165" s="14">
        <v>8.9006112159999998E-2</v>
      </c>
      <c r="N165" s="14">
        <v>0.12717430198999999</v>
      </c>
      <c r="O165" s="14">
        <v>-3.8371186265000003E-2</v>
      </c>
      <c r="P165" s="14">
        <v>-2.9652051493000001E-2</v>
      </c>
      <c r="Q165" s="14">
        <v>1.1033460562999999E-2</v>
      </c>
      <c r="R165" s="14">
        <v>-0.111177747466</v>
      </c>
      <c r="S165" s="14">
        <v>-0.59979864231500002</v>
      </c>
      <c r="T165" s="14">
        <v>0.33414475731299997</v>
      </c>
      <c r="U165" s="14">
        <v>0.119233770386</v>
      </c>
      <c r="Y165" s="22"/>
      <c r="Z165" s="22"/>
      <c r="AA165" s="22"/>
      <c r="AB165" s="27"/>
      <c r="AC165" s="28"/>
    </row>
    <row r="166" spans="1:29">
      <c r="A166" s="5" t="s">
        <v>47</v>
      </c>
      <c r="B166" s="8" t="s">
        <v>72</v>
      </c>
      <c r="C166" s="15">
        <v>6.9344149000000004E-4</v>
      </c>
      <c r="D166" s="15">
        <v>4.2423562099999998E-4</v>
      </c>
      <c r="E166" s="15">
        <v>1.556641399E-3</v>
      </c>
      <c r="F166" s="15">
        <v>2.0827911419999999E-3</v>
      </c>
      <c r="G166" s="15">
        <v>-1.2680522520000001E-3</v>
      </c>
      <c r="H166" s="15">
        <v>-5.2866516550000003E-3</v>
      </c>
      <c r="I166" s="15">
        <v>3.3511592470000001E-3</v>
      </c>
      <c r="J166" s="15">
        <v>1.61186031E-4</v>
      </c>
      <c r="K166" s="15">
        <v>5.5301671970000004E-3</v>
      </c>
      <c r="L166" s="15">
        <v>6.1500783229999998E-3</v>
      </c>
      <c r="M166" s="15">
        <v>6.4421728860000003E-3</v>
      </c>
      <c r="N166" s="15">
        <v>4.0438670489999998E-3</v>
      </c>
      <c r="O166" s="15">
        <v>4.0430728839999999E-3</v>
      </c>
      <c r="P166" s="15">
        <v>3.013498515E-3</v>
      </c>
      <c r="Q166" s="15">
        <v>2.9518433950000002E-3</v>
      </c>
      <c r="R166" s="15">
        <v>5.3399828799999998E-4</v>
      </c>
      <c r="S166" s="15">
        <v>6.2684600799999999E-4</v>
      </c>
      <c r="T166" s="15">
        <v>1.0068313953999999E-2</v>
      </c>
      <c r="U166" s="15">
        <v>5.0473540289999999E-3</v>
      </c>
      <c r="Y166" s="22"/>
      <c r="Z166" s="22"/>
      <c r="AA166" s="22"/>
      <c r="AB166" s="27"/>
      <c r="AC166" s="28"/>
    </row>
    <row r="167" spans="1:29">
      <c r="A167" s="6" t="s">
        <v>48</v>
      </c>
      <c r="B167" s="11" t="s">
        <v>72</v>
      </c>
      <c r="C167" s="14">
        <v>3.0242850995999999E-2</v>
      </c>
      <c r="D167" s="14">
        <v>4.0577059052999999E-2</v>
      </c>
      <c r="E167" s="14">
        <v>7.3513548415000005E-2</v>
      </c>
      <c r="F167" s="14">
        <v>2.6055227249000001E-2</v>
      </c>
      <c r="G167" s="14">
        <v>2.4305962845000001E-2</v>
      </c>
      <c r="H167" s="14">
        <v>-9.2333783750000002E-3</v>
      </c>
      <c r="I167" s="14">
        <v>5.4718405508000001E-2</v>
      </c>
      <c r="J167" s="14">
        <v>4.1790616058000003E-2</v>
      </c>
      <c r="K167" s="14">
        <v>3.2984692188E-2</v>
      </c>
      <c r="L167" s="14">
        <v>1.3552875673E-2</v>
      </c>
      <c r="M167" s="14">
        <v>5.2909733010000001E-2</v>
      </c>
      <c r="N167" s="14">
        <v>2.4328678028000001E-2</v>
      </c>
      <c r="O167" s="14">
        <v>-1.3308383275E-2</v>
      </c>
      <c r="P167" s="14">
        <v>3.0381054032000001E-2</v>
      </c>
      <c r="Q167" s="14">
        <v>1.3138231420000001E-3</v>
      </c>
      <c r="R167" s="14">
        <v>-1.4389040762E-2</v>
      </c>
      <c r="S167" s="14">
        <v>-2.7438202112000001E-2</v>
      </c>
      <c r="T167" s="14">
        <v>8.1711102339000002E-2</v>
      </c>
      <c r="U167" s="14">
        <v>2.5535210151E-2</v>
      </c>
      <c r="Y167" s="22"/>
      <c r="Z167" s="22"/>
      <c r="AA167" s="22"/>
      <c r="AB167" s="27"/>
      <c r="AC167" s="28"/>
    </row>
    <row r="168" spans="1:29">
      <c r="A168" s="5" t="s">
        <v>49</v>
      </c>
      <c r="B168" s="8" t="s">
        <v>72</v>
      </c>
      <c r="C168" s="15">
        <v>0.65398966285799998</v>
      </c>
      <c r="D168" s="15">
        <v>-0.18114751148399999</v>
      </c>
      <c r="E168" s="15">
        <v>0.22987324963</v>
      </c>
      <c r="F168" s="15">
        <v>-0.49857928939700003</v>
      </c>
      <c r="G168" s="15">
        <v>0.36618922438700002</v>
      </c>
      <c r="H168" s="15">
        <v>-0.22822916114399999</v>
      </c>
      <c r="I168" s="15">
        <v>0.164368519844</v>
      </c>
      <c r="J168" s="15">
        <v>-0.17580634197799999</v>
      </c>
      <c r="K168" s="15">
        <v>0.378538248237</v>
      </c>
      <c r="L168" s="15">
        <v>0.35921603205000002</v>
      </c>
      <c r="M168" s="15">
        <v>-0.51565863184899996</v>
      </c>
      <c r="N168" s="15">
        <v>-0.394295372556</v>
      </c>
      <c r="O168" s="15">
        <v>0.67604139054199996</v>
      </c>
      <c r="P168" s="15">
        <v>-0.32643582255600001</v>
      </c>
      <c r="Q168" s="15">
        <v>-7.8413204038000006E-2</v>
      </c>
      <c r="R168" s="15">
        <v>-1.0791034544260001</v>
      </c>
      <c r="S168" s="15">
        <v>-0.28766746969099999</v>
      </c>
      <c r="T168" s="15">
        <v>0.48591363275600002</v>
      </c>
      <c r="U168" s="15">
        <v>0.65845146317900005</v>
      </c>
      <c r="Y168" s="22"/>
      <c r="Z168" s="22"/>
      <c r="AA168" s="22"/>
      <c r="AB168" s="27"/>
      <c r="AC168" s="28"/>
    </row>
    <row r="169" spans="1:29">
      <c r="A169" s="6" t="s">
        <v>50</v>
      </c>
      <c r="B169" s="11" t="s">
        <v>72</v>
      </c>
      <c r="C169" s="14">
        <v>8.4115750489999995E-3</v>
      </c>
      <c r="D169" s="14">
        <v>2.9974601965E-2</v>
      </c>
      <c r="E169" s="14">
        <v>3.0757779770999999E-2</v>
      </c>
      <c r="F169" s="14">
        <v>-1.7092350714000001E-2</v>
      </c>
      <c r="G169" s="14">
        <v>-3.1243748423000001E-2</v>
      </c>
      <c r="H169" s="14">
        <v>-7.6689965915999997E-2</v>
      </c>
      <c r="I169" s="14">
        <v>3.2846217375E-2</v>
      </c>
      <c r="J169" s="14">
        <v>0.153431260057</v>
      </c>
      <c r="K169" s="14">
        <v>3.5154993260000003E-2</v>
      </c>
      <c r="L169" s="14">
        <v>1.5614107783E-2</v>
      </c>
      <c r="M169" s="14">
        <v>-2.825350511E-3</v>
      </c>
      <c r="N169" s="14">
        <v>4.1472390328E-2</v>
      </c>
      <c r="O169" s="14">
        <v>4.5435356875999998E-2</v>
      </c>
      <c r="P169" s="14">
        <v>3.1988203149999998E-2</v>
      </c>
      <c r="Q169" s="14">
        <v>-3.4156174055000002E-2</v>
      </c>
      <c r="R169" s="14">
        <v>3.6151077269999999E-3</v>
      </c>
      <c r="S169" s="14">
        <v>-9.1889286359999999E-3</v>
      </c>
      <c r="T169" s="14">
        <v>5.9477527535999997E-2</v>
      </c>
      <c r="U169" s="14">
        <v>1.9784096771000001E-2</v>
      </c>
      <c r="Y169" s="22"/>
      <c r="Z169" s="22"/>
      <c r="AA169" s="22"/>
      <c r="AB169" s="27"/>
      <c r="AC169" s="28"/>
    </row>
    <row r="170" spans="1:29">
      <c r="A170" s="5" t="s">
        <v>51</v>
      </c>
      <c r="B170" s="8" t="s">
        <v>72</v>
      </c>
      <c r="C170" s="15">
        <v>-4.4292235129999996E-3</v>
      </c>
      <c r="D170" s="15">
        <v>0.47032362304100001</v>
      </c>
      <c r="E170" s="15">
        <v>7.6146266530999998E-2</v>
      </c>
      <c r="F170" s="15">
        <v>-7.9698762618000005E-2</v>
      </c>
      <c r="G170" s="15">
        <v>0.25288568386299998</v>
      </c>
      <c r="H170" s="15">
        <v>-0.14116636694199999</v>
      </c>
      <c r="I170" s="15">
        <v>0.36461190169000002</v>
      </c>
      <c r="J170" s="15">
        <v>8.1912895176999997E-2</v>
      </c>
      <c r="K170" s="15">
        <v>0.14433151427800001</v>
      </c>
      <c r="L170" s="15">
        <v>0.65278494786100005</v>
      </c>
      <c r="M170" s="15">
        <v>-4.4271091462999998E-2</v>
      </c>
      <c r="N170" s="15">
        <v>0.118360512497</v>
      </c>
      <c r="O170" s="15">
        <v>-7.9652862667000002E-2</v>
      </c>
      <c r="P170" s="15">
        <v>-0.15770826937400001</v>
      </c>
      <c r="Q170" s="15">
        <v>4.7019967593999998E-2</v>
      </c>
      <c r="R170" s="15">
        <v>8.8192797769000006E-2</v>
      </c>
      <c r="S170" s="15">
        <v>-0.191035112102</v>
      </c>
      <c r="T170" s="15">
        <v>0.178745190981</v>
      </c>
      <c r="U170" s="15">
        <v>0.21258109039500001</v>
      </c>
      <c r="Y170" s="22"/>
      <c r="Z170" s="22"/>
      <c r="AA170" s="22"/>
      <c r="AB170" s="27"/>
      <c r="AC170" s="28"/>
    </row>
    <row r="171" spans="1:29">
      <c r="A171" s="6" t="s">
        <v>52</v>
      </c>
      <c r="B171" s="11" t="s">
        <v>72</v>
      </c>
      <c r="C171" s="14">
        <v>0.17015990591499999</v>
      </c>
      <c r="D171" s="14">
        <v>-0.36507432250299998</v>
      </c>
      <c r="E171" s="14">
        <v>-3.3735066591E-2</v>
      </c>
      <c r="F171" s="14">
        <v>-0.203662197642</v>
      </c>
      <c r="G171" s="14">
        <v>-0.36248557613100002</v>
      </c>
      <c r="H171" s="14">
        <v>-0.47703620632799998</v>
      </c>
      <c r="I171" s="14">
        <v>2.2250544906959999</v>
      </c>
      <c r="J171" s="14">
        <v>0.31835939060099999</v>
      </c>
      <c r="K171" s="14">
        <v>0.54297584532499998</v>
      </c>
      <c r="L171" s="14">
        <v>1.2705995476609999</v>
      </c>
      <c r="M171" s="14">
        <v>3.3561358131349999</v>
      </c>
      <c r="N171" s="14">
        <v>2.3469448467489999</v>
      </c>
      <c r="O171" s="14">
        <v>0.73424368948200003</v>
      </c>
      <c r="P171" s="14">
        <v>0.96032701029</v>
      </c>
      <c r="Q171" s="14">
        <v>-1.164864879055</v>
      </c>
      <c r="R171" s="14">
        <v>-0.208240770804</v>
      </c>
      <c r="S171" s="14">
        <v>8.1529936430999997E-2</v>
      </c>
      <c r="T171" s="14">
        <v>2.232977146089</v>
      </c>
      <c r="U171" s="14">
        <v>0.85778581846199997</v>
      </c>
      <c r="Y171" s="22"/>
      <c r="Z171" s="22"/>
      <c r="AA171" s="22"/>
      <c r="AB171" s="27"/>
      <c r="AC171" s="28"/>
    </row>
    <row r="172" spans="1:29">
      <c r="A172" s="5" t="s">
        <v>53</v>
      </c>
      <c r="B172" s="8" t="s">
        <v>72</v>
      </c>
      <c r="C172" s="15">
        <v>-3.7446686819999999E-3</v>
      </c>
      <c r="D172" s="15">
        <v>-2.539370875E-3</v>
      </c>
      <c r="E172" s="15">
        <v>3.1959738190000002E-3</v>
      </c>
      <c r="F172" s="15">
        <v>-2.6331511889999999E-3</v>
      </c>
      <c r="G172" s="15">
        <v>-1.0637835064E-2</v>
      </c>
      <c r="H172" s="15">
        <v>2.845868249E-3</v>
      </c>
      <c r="I172" s="15">
        <v>7.9595610819999992E-3</v>
      </c>
      <c r="J172" s="15">
        <v>1.2522308946E-2</v>
      </c>
      <c r="K172" s="15">
        <v>3.7623153559999999E-3</v>
      </c>
      <c r="L172" s="15">
        <v>-5.1901721440000001E-3</v>
      </c>
      <c r="M172" s="15">
        <v>7.6277698159999997E-3</v>
      </c>
      <c r="N172" s="15">
        <v>1.2827523404000001E-2</v>
      </c>
      <c r="O172" s="15">
        <v>-3.187447645E-3</v>
      </c>
      <c r="P172" s="15">
        <v>-3.6781662519999999E-3</v>
      </c>
      <c r="Q172" s="15">
        <v>8.6150720399999995E-3</v>
      </c>
      <c r="R172" s="15">
        <v>-9.2093287599999997E-3</v>
      </c>
      <c r="S172" s="15">
        <v>-1.3872793200000001E-2</v>
      </c>
      <c r="T172" s="15">
        <v>2.6965280003999999E-2</v>
      </c>
      <c r="U172" s="15">
        <v>4.0150640273999998E-2</v>
      </c>
      <c r="Y172" s="22"/>
      <c r="Z172" s="22"/>
      <c r="AA172" s="22"/>
      <c r="AB172" s="27"/>
      <c r="AC172" s="28"/>
    </row>
    <row r="173" spans="1:29">
      <c r="A173" s="6" t="s">
        <v>54</v>
      </c>
      <c r="B173" s="11" t="s">
        <v>72</v>
      </c>
      <c r="C173" s="14">
        <v>2.4235751871000001E-2</v>
      </c>
      <c r="D173" s="14">
        <v>6.0133236220000002E-3</v>
      </c>
      <c r="E173" s="14">
        <v>1.153163885E-3</v>
      </c>
      <c r="F173" s="14">
        <v>4.9641046794999998E-2</v>
      </c>
      <c r="G173" s="14">
        <v>1.6555369396999999E-2</v>
      </c>
      <c r="H173" s="14">
        <v>-1.2638697234999999E-2</v>
      </c>
      <c r="I173" s="14">
        <v>7.9354085830000004E-3</v>
      </c>
      <c r="J173" s="14">
        <v>0.132017142181</v>
      </c>
      <c r="K173" s="14">
        <v>-1.1357725656E-2</v>
      </c>
      <c r="L173" s="14">
        <v>5.7186472249999998E-3</v>
      </c>
      <c r="M173" s="14">
        <v>-2.7619790663E-2</v>
      </c>
      <c r="N173" s="14">
        <v>1.2291153557000001E-2</v>
      </c>
      <c r="O173" s="14">
        <v>2.3874380463E-2</v>
      </c>
      <c r="P173" s="14">
        <v>1.7895030639000001E-2</v>
      </c>
      <c r="Q173" s="14">
        <v>-5.7755679649999997E-3</v>
      </c>
      <c r="R173" s="14">
        <v>-3.1644395861999998E-2</v>
      </c>
      <c r="S173" s="14">
        <v>-5.1453496299999997E-3</v>
      </c>
      <c r="T173" s="14">
        <v>6.1426031842000003E-2</v>
      </c>
      <c r="U173" s="14">
        <v>5.0079548329000002E-2</v>
      </c>
      <c r="Y173" s="22"/>
      <c r="Z173" s="22"/>
      <c r="AA173" s="22"/>
      <c r="AB173" s="27"/>
      <c r="AC173" s="28"/>
    </row>
    <row r="174" spans="1:29">
      <c r="A174" s="5" t="s">
        <v>55</v>
      </c>
      <c r="B174" s="8" t="s">
        <v>72</v>
      </c>
      <c r="C174" s="15">
        <v>1.181909659774</v>
      </c>
      <c r="D174" s="15">
        <v>0.87071648802500001</v>
      </c>
      <c r="E174" s="15">
        <v>2.461445601571</v>
      </c>
      <c r="F174" s="15">
        <v>1.978792715722</v>
      </c>
      <c r="G174" s="15">
        <v>1.2218828627980001</v>
      </c>
      <c r="H174" s="15">
        <v>-1.671253013124</v>
      </c>
      <c r="I174" s="15">
        <v>3.726527149292</v>
      </c>
      <c r="J174" s="15">
        <v>2.7048835759699998</v>
      </c>
      <c r="K174" s="15">
        <v>2.4674701690359999</v>
      </c>
      <c r="L174" s="15">
        <v>0.43829757651599999</v>
      </c>
      <c r="M174" s="15">
        <v>0.69907960520900003</v>
      </c>
      <c r="N174" s="15">
        <v>1.4787383687210001</v>
      </c>
      <c r="O174" s="15">
        <v>0.916515156356</v>
      </c>
      <c r="P174" s="15">
        <v>2.3511656154680001</v>
      </c>
      <c r="Q174" s="15">
        <v>2.7592972075089999</v>
      </c>
      <c r="R174" s="15">
        <v>0.26701458201900002</v>
      </c>
      <c r="S174" s="15">
        <v>-4.0772286413529999</v>
      </c>
      <c r="T174" s="15">
        <v>2.2836633565789999</v>
      </c>
      <c r="U174" s="15">
        <v>1.0226073730209999</v>
      </c>
      <c r="Y174" s="22"/>
      <c r="Z174" s="22"/>
      <c r="AA174" s="22"/>
      <c r="AB174" s="27"/>
      <c r="AC174" s="28"/>
    </row>
    <row r="175" spans="1:29">
      <c r="A175" s="6" t="s">
        <v>56</v>
      </c>
      <c r="B175" s="11" t="s">
        <v>72</v>
      </c>
      <c r="C175" s="14">
        <v>0.20505696805199999</v>
      </c>
      <c r="D175" s="14">
        <v>-2.6136155421999999E-2</v>
      </c>
      <c r="E175" s="14">
        <v>0.64059217377900002</v>
      </c>
      <c r="F175" s="14">
        <v>0.29805550855500001</v>
      </c>
      <c r="G175" s="14">
        <v>2.6796183033999998E-2</v>
      </c>
      <c r="H175" s="14">
        <v>-0.52196328548000004</v>
      </c>
      <c r="I175" s="14">
        <v>0.73902774905199997</v>
      </c>
      <c r="J175" s="14">
        <v>1.028918476826</v>
      </c>
      <c r="K175" s="14">
        <v>0.91747813612700002</v>
      </c>
      <c r="L175" s="14">
        <v>-0.491666611935</v>
      </c>
      <c r="M175" s="14">
        <v>-7.7874602720000002E-3</v>
      </c>
      <c r="N175" s="14">
        <v>0.230405425818</v>
      </c>
      <c r="O175" s="14">
        <v>1.8390582802E-2</v>
      </c>
      <c r="P175" s="14">
        <v>0.99252446590800003</v>
      </c>
      <c r="Q175" s="14">
        <v>1.6312148936040001</v>
      </c>
      <c r="R175" s="14">
        <v>-0.151746357695</v>
      </c>
      <c r="S175" s="14">
        <v>-1.046422200314</v>
      </c>
      <c r="T175" s="14">
        <v>0.89868969931300002</v>
      </c>
      <c r="U175" s="14">
        <v>0.84232869069399996</v>
      </c>
      <c r="Y175" s="22"/>
      <c r="Z175" s="22"/>
      <c r="AA175" s="22"/>
      <c r="AB175" s="27"/>
      <c r="AC175" s="28"/>
    </row>
    <row r="176" spans="1:29">
      <c r="A176" s="5" t="s">
        <v>57</v>
      </c>
      <c r="B176" s="8" t="s">
        <v>72</v>
      </c>
      <c r="C176" s="15">
        <v>3.1588403961000003E-2</v>
      </c>
      <c r="D176" s="15">
        <v>9.8317188860999993E-2</v>
      </c>
      <c r="E176" s="15">
        <v>-4.6195851826000001E-2</v>
      </c>
      <c r="F176" s="15">
        <v>0.62433051737900003</v>
      </c>
      <c r="G176" s="15">
        <v>-0.27550420924500002</v>
      </c>
      <c r="H176" s="15">
        <v>-0.97819231446199995</v>
      </c>
      <c r="I176" s="15">
        <v>1.071282915264</v>
      </c>
      <c r="J176" s="15">
        <v>0.53369703726600004</v>
      </c>
      <c r="K176" s="15">
        <v>0.33284633856599999</v>
      </c>
      <c r="L176" s="15">
        <v>-7.9794134168000005E-2</v>
      </c>
      <c r="M176" s="15">
        <v>-0.145663469815</v>
      </c>
      <c r="N176" s="15">
        <v>-7.1904611962000001E-2</v>
      </c>
      <c r="O176" s="15">
        <v>-0.16500547578700001</v>
      </c>
      <c r="P176" s="15">
        <v>0.58788175434900003</v>
      </c>
      <c r="Q176" s="15">
        <v>0.288413855803</v>
      </c>
      <c r="R176" s="15">
        <v>0.112692289401</v>
      </c>
      <c r="S176" s="15">
        <v>-0.52798749783400001</v>
      </c>
      <c r="T176" s="15">
        <v>0.692320026039</v>
      </c>
      <c r="U176" s="15">
        <v>0.39080385268500001</v>
      </c>
      <c r="Y176" s="22"/>
      <c r="Z176" s="22"/>
      <c r="AA176" s="22"/>
      <c r="AB176" s="27"/>
      <c r="AC176" s="28"/>
    </row>
    <row r="177" spans="1:29">
      <c r="A177" s="6" t="s">
        <v>58</v>
      </c>
      <c r="B177" s="11" t="s">
        <v>72</v>
      </c>
      <c r="C177" s="14">
        <v>0.30110397465099997</v>
      </c>
      <c r="D177" s="14">
        <v>0.15742217901200001</v>
      </c>
      <c r="E177" s="14">
        <v>0.363925100058</v>
      </c>
      <c r="F177" s="14">
        <v>0.171379259837</v>
      </c>
      <c r="G177" s="14">
        <v>0.51995733277900003</v>
      </c>
      <c r="H177" s="14">
        <v>-0.533729916365</v>
      </c>
      <c r="I177" s="14">
        <v>0.76108199977299995</v>
      </c>
      <c r="J177" s="14">
        <v>0.221875524331</v>
      </c>
      <c r="K177" s="14">
        <v>0.28589291434300002</v>
      </c>
      <c r="L177" s="14">
        <v>0.21527167946299999</v>
      </c>
      <c r="M177" s="14">
        <v>0.30419678761199997</v>
      </c>
      <c r="N177" s="14">
        <v>0.207863796061</v>
      </c>
      <c r="O177" s="14">
        <v>0.15722425614400001</v>
      </c>
      <c r="P177" s="14">
        <v>0.26386088184399997</v>
      </c>
      <c r="Q177" s="14">
        <v>0.20804740002800001</v>
      </c>
      <c r="R177" s="14">
        <v>-0.160897414249</v>
      </c>
      <c r="S177" s="14">
        <v>-0.96490379646799995</v>
      </c>
      <c r="T177" s="14">
        <v>0.67773007268100005</v>
      </c>
      <c r="U177" s="14">
        <v>0.71309256696099999</v>
      </c>
      <c r="Y177" s="22"/>
      <c r="Z177" s="22"/>
      <c r="AA177" s="22"/>
      <c r="AB177" s="27"/>
      <c r="AC177" s="28"/>
    </row>
    <row r="178" spans="1:29">
      <c r="A178" s="5" t="s">
        <v>59</v>
      </c>
      <c r="B178" s="8" t="s">
        <v>72</v>
      </c>
      <c r="C178" s="15">
        <v>1.5861134036000001E-2</v>
      </c>
      <c r="D178" s="15">
        <v>1.8036400088999999E-2</v>
      </c>
      <c r="E178" s="15">
        <v>2.9620334014999999E-2</v>
      </c>
      <c r="F178" s="15">
        <v>3.1301906401000001E-2</v>
      </c>
      <c r="G178" s="15">
        <v>1.4892352158E-2</v>
      </c>
      <c r="H178" s="15">
        <v>4.3209885283000002E-2</v>
      </c>
      <c r="I178" s="15">
        <v>1.9338932265000001E-2</v>
      </c>
      <c r="J178" s="15">
        <v>1.8205285436000002E-2</v>
      </c>
      <c r="K178" s="15">
        <v>8.5190663833000002E-2</v>
      </c>
      <c r="L178" s="15">
        <v>3.0458251129999999E-2</v>
      </c>
      <c r="M178" s="15">
        <v>3.080683415E-2</v>
      </c>
      <c r="N178" s="15">
        <v>4.3855563989999999E-2</v>
      </c>
      <c r="O178" s="15">
        <v>8.2306665230999998E-2</v>
      </c>
      <c r="P178" s="15">
        <v>7.2601308411000001E-2</v>
      </c>
      <c r="Q178" s="15">
        <v>2.5387969087000001E-2</v>
      </c>
      <c r="R178" s="15">
        <v>7.0266107588000004E-2</v>
      </c>
      <c r="S178" s="15">
        <v>-3.9840908389999999E-2</v>
      </c>
      <c r="T178" s="15">
        <v>3.0895883519000002E-2</v>
      </c>
      <c r="U178" s="15">
        <v>0.113649005108</v>
      </c>
      <c r="Y178" s="22"/>
      <c r="Z178" s="22"/>
      <c r="AA178" s="22"/>
      <c r="AB178" s="27"/>
      <c r="AC178" s="28"/>
    </row>
    <row r="179" spans="1:29">
      <c r="A179" s="6" t="s">
        <v>60</v>
      </c>
      <c r="B179" s="11" t="s">
        <v>72</v>
      </c>
      <c r="C179" s="14">
        <v>0.198103087136</v>
      </c>
      <c r="D179" s="14">
        <v>-4.9297305330000003E-3</v>
      </c>
      <c r="E179" s="14">
        <v>0.19194718337200001</v>
      </c>
      <c r="F179" s="14">
        <v>0.20892564100700001</v>
      </c>
      <c r="G179" s="14">
        <v>0.222570675109</v>
      </c>
      <c r="H179" s="14">
        <v>4.5376268501000003E-2</v>
      </c>
      <c r="I179" s="14">
        <v>0.35213857981500002</v>
      </c>
      <c r="J179" s="14">
        <v>7.1286060130000004E-3</v>
      </c>
      <c r="K179" s="14">
        <v>0.158701291651</v>
      </c>
      <c r="L179" s="14">
        <v>0.21242871661500001</v>
      </c>
      <c r="M179" s="14">
        <v>6.6337477374000003E-2</v>
      </c>
      <c r="N179" s="14">
        <v>0.157474959281</v>
      </c>
      <c r="O179" s="14">
        <v>0.353429063544</v>
      </c>
      <c r="P179" s="14">
        <v>0.20789861966600001</v>
      </c>
      <c r="Q179" s="14">
        <v>0.105231370119</v>
      </c>
      <c r="R179" s="14">
        <v>2.2608188205000001E-2</v>
      </c>
      <c r="S179" s="14">
        <v>-0.182853059974</v>
      </c>
      <c r="T179" s="14">
        <v>0.208518965715</v>
      </c>
      <c r="U179" s="14">
        <v>0.17388391780500001</v>
      </c>
      <c r="Y179" s="22"/>
      <c r="Z179" s="22"/>
      <c r="AA179" s="22"/>
      <c r="AB179" s="27"/>
      <c r="AC179" s="28"/>
    </row>
    <row r="180" spans="1:29">
      <c r="A180" s="5" t="s">
        <v>61</v>
      </c>
      <c r="B180" s="8" t="s">
        <v>72</v>
      </c>
      <c r="C180" s="15">
        <v>0.31895924667499997</v>
      </c>
      <c r="D180" s="15">
        <v>0.21059240260699999</v>
      </c>
      <c r="E180" s="15">
        <v>0.46904315696999999</v>
      </c>
      <c r="F180" s="15">
        <v>0.388178493337</v>
      </c>
      <c r="G180" s="15">
        <v>0.39932554015299998</v>
      </c>
      <c r="H180" s="15">
        <v>7.5187656212000006E-2</v>
      </c>
      <c r="I180" s="15">
        <v>0.30611638661099999</v>
      </c>
      <c r="J180" s="15">
        <v>0.27238039859899998</v>
      </c>
      <c r="K180" s="15">
        <v>0.25118482691499999</v>
      </c>
      <c r="L180" s="15">
        <v>8.7246349988999994E-2</v>
      </c>
      <c r="M180" s="15">
        <v>0.19899460521199999</v>
      </c>
      <c r="N180" s="15">
        <v>0.215484415456</v>
      </c>
      <c r="O180" s="15">
        <v>0.13461148437699999</v>
      </c>
      <c r="P180" s="15">
        <v>7.8376413556000002E-2</v>
      </c>
      <c r="Q180" s="15">
        <v>0.103920236666</v>
      </c>
      <c r="R180" s="15">
        <v>0.150598939583</v>
      </c>
      <c r="S180" s="15">
        <v>1.4731743857000001E-2</v>
      </c>
      <c r="T180" s="15">
        <v>0.27126623426399998</v>
      </c>
      <c r="U180" s="15">
        <v>0.14656482751200001</v>
      </c>
      <c r="Y180" s="22"/>
      <c r="Z180" s="22"/>
      <c r="AA180" s="22"/>
      <c r="AB180" s="27"/>
      <c r="AC180" s="28"/>
    </row>
    <row r="181" spans="1:29">
      <c r="A181" s="6" t="s">
        <v>62</v>
      </c>
      <c r="B181" s="11" t="s">
        <v>72</v>
      </c>
      <c r="C181" s="14">
        <v>0.186400768286</v>
      </c>
      <c r="D181" s="14">
        <v>1.1767216654999999E-2</v>
      </c>
      <c r="E181" s="14">
        <v>1.9609116533000001E-2</v>
      </c>
      <c r="F181" s="14">
        <v>2.3008688736999999E-2</v>
      </c>
      <c r="G181" s="14">
        <v>6.9313077920999999E-2</v>
      </c>
      <c r="H181" s="14">
        <v>-2.3593654870000001E-2</v>
      </c>
      <c r="I181" s="14">
        <v>7.2692984101999994E-2</v>
      </c>
      <c r="J181" s="14">
        <v>0.138077613894</v>
      </c>
      <c r="K181" s="14">
        <v>-7.9923843502000005E-2</v>
      </c>
      <c r="L181" s="14">
        <v>4.4024574006000003E-2</v>
      </c>
      <c r="M181" s="14">
        <v>-6.3069675835000005E-2</v>
      </c>
      <c r="N181" s="14">
        <v>9.8949868944E-2</v>
      </c>
      <c r="O181" s="14">
        <v>7.8977522928000005E-2</v>
      </c>
      <c r="P181" s="14">
        <v>-6.2147137753000001E-2</v>
      </c>
      <c r="Q181" s="14">
        <v>5.0916070941000001E-2</v>
      </c>
      <c r="R181" s="14">
        <v>-2.1357522095000001E-2</v>
      </c>
      <c r="S181" s="14">
        <v>5.4567112974E-2</v>
      </c>
      <c r="T181" s="14">
        <v>0.105653231816</v>
      </c>
      <c r="U181" s="14">
        <v>-5.4553681962999999E-2</v>
      </c>
      <c r="Y181" s="22"/>
      <c r="Z181" s="22"/>
      <c r="AA181" s="22"/>
      <c r="AB181" s="27"/>
      <c r="AC181" s="28"/>
    </row>
    <row r="182" spans="1:29">
      <c r="A182" s="5" t="s">
        <v>63</v>
      </c>
      <c r="B182" s="8" t="s">
        <v>72</v>
      </c>
      <c r="C182" s="15">
        <v>-1.16372911E-4</v>
      </c>
      <c r="D182" s="15">
        <v>-1.7359463399999999E-4</v>
      </c>
      <c r="E182" s="15">
        <v>2.1609009099999999E-4</v>
      </c>
      <c r="F182" s="15">
        <v>9.5257122999999996E-5</v>
      </c>
      <c r="G182" s="15">
        <v>-9.0740410000000004E-5</v>
      </c>
      <c r="H182" s="15">
        <v>1.2053560799999999E-4</v>
      </c>
      <c r="I182" s="15">
        <v>2.8326681000000002E-4</v>
      </c>
      <c r="J182" s="15">
        <v>1.5589519199999999E-4</v>
      </c>
      <c r="K182" s="15">
        <v>2.0648921300000001E-4</v>
      </c>
      <c r="L182" s="15">
        <v>-8.8639479999999996E-5</v>
      </c>
      <c r="M182" s="15">
        <v>3.2496524600000002E-4</v>
      </c>
      <c r="N182" s="15">
        <v>2.38817883E-4</v>
      </c>
      <c r="O182" s="15">
        <v>3.1242989900000001E-4</v>
      </c>
      <c r="P182" s="15">
        <v>1.4538726200000001E-4</v>
      </c>
      <c r="Q182" s="15">
        <v>-7.6207840000000004E-6</v>
      </c>
      <c r="R182" s="15">
        <v>1.5464890300000001E-4</v>
      </c>
      <c r="S182" s="15">
        <v>-2.1703055999999999E-5</v>
      </c>
      <c r="T182" s="15">
        <v>3.5509030000000001E-4</v>
      </c>
      <c r="U182" s="15">
        <v>4.87808273E-4</v>
      </c>
      <c r="Y182" s="22"/>
      <c r="Z182" s="22"/>
      <c r="AA182" s="22"/>
      <c r="AB182" s="27"/>
      <c r="AC182" s="28"/>
    </row>
    <row r="183" spans="1:29">
      <c r="A183" s="6" t="s">
        <v>64</v>
      </c>
      <c r="B183" s="11" t="s">
        <v>72</v>
      </c>
      <c r="C183" s="14">
        <v>-4.2737210929999998E-2</v>
      </c>
      <c r="D183" s="14">
        <v>0.24117925526799999</v>
      </c>
      <c r="E183" s="14">
        <v>0.27603602504800001</v>
      </c>
      <c r="F183" s="14">
        <v>0.113432259774</v>
      </c>
      <c r="G183" s="14">
        <v>-0.117154995397</v>
      </c>
      <c r="H183" s="14">
        <v>-0.172628039983</v>
      </c>
      <c r="I183" s="14">
        <v>7.9184099492999996E-2</v>
      </c>
      <c r="J183" s="14">
        <v>6.8402798860999994E-2</v>
      </c>
      <c r="K183" s="14">
        <v>0.179415376977</v>
      </c>
      <c r="L183" s="14">
        <v>0.184262093007</v>
      </c>
      <c r="M183" s="14">
        <v>0.14212278767799999</v>
      </c>
      <c r="N183" s="14">
        <v>0.13743672929799999</v>
      </c>
      <c r="O183" s="14">
        <v>7.3094660876000001E-2</v>
      </c>
      <c r="P183" s="14">
        <v>0.32378795234300001</v>
      </c>
      <c r="Q183" s="14">
        <v>5.8119325524000003E-2</v>
      </c>
      <c r="R183" s="14">
        <v>0.17886542147699999</v>
      </c>
      <c r="S183" s="14">
        <v>-9.2984246403000001E-2</v>
      </c>
      <c r="T183" s="14">
        <v>-1.1868402038800001</v>
      </c>
      <c r="U183" s="14">
        <v>-1.5481791317960001</v>
      </c>
      <c r="Y183" s="22"/>
      <c r="Z183" s="22"/>
      <c r="AA183" s="22"/>
      <c r="AB183" s="27"/>
      <c r="AC183" s="28"/>
    </row>
    <row r="184" spans="1:29">
      <c r="A184" s="5" t="s">
        <v>65</v>
      </c>
      <c r="B184" s="8" t="s">
        <v>72</v>
      </c>
      <c r="C184" s="15">
        <v>1.720626383E-3</v>
      </c>
      <c r="D184" s="15">
        <v>5.8234132893000001E-2</v>
      </c>
      <c r="E184" s="15">
        <v>-9.4139286140000004E-3</v>
      </c>
      <c r="F184" s="15">
        <v>-1.3226445E-2</v>
      </c>
      <c r="G184" s="15">
        <v>7.7753092844000005E-2</v>
      </c>
      <c r="H184" s="15">
        <v>0.107404493605</v>
      </c>
      <c r="I184" s="15">
        <v>5.9783210816999999E-2</v>
      </c>
      <c r="J184" s="15">
        <v>0.102338979597</v>
      </c>
      <c r="K184" s="15">
        <v>2.7820473014000001E-2</v>
      </c>
      <c r="L184" s="15">
        <v>9.1777385062999997E-2</v>
      </c>
      <c r="M184" s="15">
        <v>-7.3710515675999996E-2</v>
      </c>
      <c r="N184" s="15">
        <v>-3.2095060092E-2</v>
      </c>
      <c r="O184" s="15">
        <v>9.4308514612999994E-2</v>
      </c>
      <c r="P184" s="15">
        <v>7.9978960619999998E-3</v>
      </c>
      <c r="Q184" s="15">
        <v>1.9866487022000001E-2</v>
      </c>
      <c r="R184" s="15">
        <v>7.3090658692000002E-2</v>
      </c>
      <c r="S184" s="15">
        <v>-0.10010648109500001</v>
      </c>
      <c r="T184" s="15">
        <v>3.7249324009999999E-3</v>
      </c>
      <c r="U184" s="15">
        <v>4.7961327685999998E-2</v>
      </c>
      <c r="Y184" s="22"/>
      <c r="Z184" s="22"/>
      <c r="AA184" s="22"/>
      <c r="AB184" s="27"/>
      <c r="AC184" s="28"/>
    </row>
    <row r="185" spans="1:29">
      <c r="A185" s="6" t="s">
        <v>66</v>
      </c>
      <c r="B185" s="11" t="s">
        <v>72</v>
      </c>
      <c r="C185" s="14">
        <v>-0.146791943314</v>
      </c>
      <c r="D185" s="14">
        <v>1.0564277255000001E-2</v>
      </c>
      <c r="E185" s="14">
        <v>0.22983784967199999</v>
      </c>
      <c r="F185" s="14">
        <v>0.19153322385900001</v>
      </c>
      <c r="G185" s="14">
        <v>0.16829325750099999</v>
      </c>
      <c r="H185" s="14">
        <v>0.105030618738</v>
      </c>
      <c r="I185" s="14">
        <v>1.4682094168000001E-2</v>
      </c>
      <c r="J185" s="14">
        <v>0.19320212902</v>
      </c>
      <c r="K185" s="14">
        <v>7.3420076740000001E-3</v>
      </c>
      <c r="L185" s="14">
        <v>2.3119327996E-2</v>
      </c>
      <c r="M185" s="14">
        <v>-2.6444395879999999E-2</v>
      </c>
      <c r="N185" s="14">
        <v>0.106658129802</v>
      </c>
      <c r="O185" s="14">
        <v>-6.4193332291999999E-2</v>
      </c>
      <c r="P185" s="14">
        <v>-5.0002793210999999E-2</v>
      </c>
      <c r="Q185" s="14">
        <v>0.102980728497</v>
      </c>
      <c r="R185" s="14">
        <v>2.4208576789999998E-2</v>
      </c>
      <c r="S185" s="14">
        <v>-3.3991162919999999E-3</v>
      </c>
      <c r="T185" s="14">
        <v>0.134249427112</v>
      </c>
      <c r="U185" s="14">
        <v>-3.7872466017999998E-2</v>
      </c>
      <c r="Y185" s="22"/>
      <c r="Z185" s="22"/>
      <c r="AA185" s="22"/>
      <c r="AB185" s="27"/>
      <c r="AC185" s="28"/>
    </row>
    <row r="186" spans="1:29">
      <c r="A186" s="5" t="s">
        <v>67</v>
      </c>
      <c r="B186" s="8" t="s">
        <v>72</v>
      </c>
      <c r="C186" s="15">
        <v>-1.691004187E-3</v>
      </c>
      <c r="D186" s="15">
        <v>2.2579662819999999E-3</v>
      </c>
      <c r="E186" s="15">
        <v>2.0889392236999999E-2</v>
      </c>
      <c r="F186" s="15">
        <v>1.7244658146E-2</v>
      </c>
      <c r="G186" s="15">
        <v>-2.0405024889999998E-3</v>
      </c>
      <c r="H186" s="15">
        <v>-2.3481890040000001E-3</v>
      </c>
      <c r="I186" s="15">
        <v>1.7288332587999999E-2</v>
      </c>
      <c r="J186" s="15">
        <v>-1.5467706809999999E-3</v>
      </c>
      <c r="K186" s="15">
        <v>1.0551657284E-2</v>
      </c>
      <c r="L186" s="15">
        <v>6.5789320410000003E-3</v>
      </c>
      <c r="M186" s="15">
        <v>-5.006462255E-3</v>
      </c>
      <c r="N186" s="15">
        <v>9.3368803300000001E-3</v>
      </c>
      <c r="O186" s="15">
        <v>1.1863955338E-2</v>
      </c>
      <c r="P186" s="15">
        <v>2.7701532980000001E-3</v>
      </c>
      <c r="Q186" s="15">
        <v>3.3883798270000001E-3</v>
      </c>
      <c r="R186" s="15">
        <v>-8.2833093359999995E-3</v>
      </c>
      <c r="S186" s="15">
        <v>-0.124857772223</v>
      </c>
      <c r="T186" s="15">
        <v>4.9888136253000002E-2</v>
      </c>
      <c r="U186" s="15">
        <v>7.6697528417000005E-2</v>
      </c>
      <c r="Y186" s="22"/>
      <c r="Z186" s="22"/>
      <c r="AA186" s="22"/>
      <c r="AB186" s="27"/>
      <c r="AC186" s="28"/>
    </row>
    <row r="187" spans="1:29">
      <c r="A187" s="6" t="s">
        <v>68</v>
      </c>
      <c r="B187" s="11" t="s">
        <v>72</v>
      </c>
      <c r="C187" s="14">
        <v>-4.9974054339999999E-3</v>
      </c>
      <c r="D187" s="14">
        <v>4.9670176719000002E-2</v>
      </c>
      <c r="E187" s="14">
        <v>9.1198902748999999E-2</v>
      </c>
      <c r="F187" s="14">
        <v>-8.5920365282000005E-2</v>
      </c>
      <c r="G187" s="14">
        <v>-6.1229212683000002E-2</v>
      </c>
      <c r="H187" s="14">
        <v>-6.6165904282999996E-2</v>
      </c>
      <c r="I187" s="14">
        <v>8.8141001270999997E-2</v>
      </c>
      <c r="J187" s="14">
        <v>7.3725998290000002E-3</v>
      </c>
      <c r="K187" s="14">
        <v>0.16292384981999999</v>
      </c>
      <c r="L187" s="14">
        <v>2.8481736399E-2</v>
      </c>
      <c r="M187" s="14">
        <v>0.107960520911</v>
      </c>
      <c r="N187" s="14">
        <v>0.23740213604800001</v>
      </c>
      <c r="O187" s="14">
        <v>0.109191910999</v>
      </c>
      <c r="P187" s="14">
        <v>-1.5677968806999999E-2</v>
      </c>
      <c r="Q187" s="14">
        <v>5.0743572256E-2</v>
      </c>
      <c r="R187" s="14">
        <v>1.4098215157000001E-2</v>
      </c>
      <c r="S187" s="14">
        <v>-0.85805611006600002</v>
      </c>
      <c r="T187" s="14">
        <v>0.21015740079699999</v>
      </c>
      <c r="U187" s="14">
        <v>0.15078263342699999</v>
      </c>
      <c r="Y187" s="22"/>
      <c r="Z187" s="22"/>
      <c r="AA187" s="22"/>
      <c r="AB187" s="27"/>
      <c r="AC187" s="28"/>
    </row>
    <row r="188" spans="1:29">
      <c r="A188" s="5" t="s">
        <v>69</v>
      </c>
      <c r="B188" s="8" t="s">
        <v>72</v>
      </c>
      <c r="C188" s="15">
        <v>8.0967616406999995E-2</v>
      </c>
      <c r="D188" s="15">
        <v>2.7839964782000001E-2</v>
      </c>
      <c r="E188" s="15">
        <v>5.6994342506000002E-2</v>
      </c>
      <c r="F188" s="15">
        <v>7.0224772488999998E-2</v>
      </c>
      <c r="G188" s="15">
        <v>6.2613068206999994E-2</v>
      </c>
      <c r="H188" s="15">
        <v>-4.261347209E-3</v>
      </c>
      <c r="I188" s="15">
        <v>7.4000238115000005E-2</v>
      </c>
      <c r="J188" s="15">
        <v>2.9702155923999999E-2</v>
      </c>
      <c r="K188" s="15">
        <v>6.5874738613E-2</v>
      </c>
      <c r="L188" s="15">
        <v>0.100255286298</v>
      </c>
      <c r="M188" s="15">
        <v>8.9009226499999997E-2</v>
      </c>
      <c r="N188" s="15">
        <v>9.9232711850999994E-2</v>
      </c>
      <c r="O188" s="15">
        <v>2.3484768879000001E-2</v>
      </c>
      <c r="P188" s="15">
        <v>-5.7144331999999999E-2</v>
      </c>
      <c r="Q188" s="15">
        <v>-1.8465786944000001E-2</v>
      </c>
      <c r="R188" s="15">
        <v>7.0876850281999998E-2</v>
      </c>
      <c r="S188" s="15">
        <v>-0.31826732578700001</v>
      </c>
      <c r="T188" s="15">
        <v>0.14476795181400001</v>
      </c>
      <c r="U188" s="15">
        <v>3.1422434829E-2</v>
      </c>
      <c r="Y188" s="22"/>
      <c r="Z188" s="22"/>
      <c r="AA188" s="22"/>
      <c r="AB188" s="27"/>
      <c r="AC188" s="28"/>
    </row>
    <row r="189" spans="1:29">
      <c r="A189" s="6" t="s">
        <v>70</v>
      </c>
      <c r="B189" s="11" t="s">
        <v>72</v>
      </c>
      <c r="C189" s="14">
        <v>3.8481770964000003E-2</v>
      </c>
      <c r="D189" s="14">
        <v>1.6074808190000001E-2</v>
      </c>
      <c r="E189" s="14">
        <v>0.127145714982</v>
      </c>
      <c r="F189" s="14">
        <v>-5.9770660640999999E-2</v>
      </c>
      <c r="G189" s="14">
        <v>0.11638794331500001</v>
      </c>
      <c r="H189" s="14">
        <v>0.25530018058699999</v>
      </c>
      <c r="I189" s="14">
        <v>7.1485359147999999E-2</v>
      </c>
      <c r="J189" s="14">
        <v>8.4972845862999996E-2</v>
      </c>
      <c r="K189" s="14">
        <v>6.1965248509000002E-2</v>
      </c>
      <c r="L189" s="14">
        <v>-1.4057369908E-2</v>
      </c>
      <c r="M189" s="14">
        <v>8.1008380259000007E-2</v>
      </c>
      <c r="N189" s="14">
        <v>3.8398606012999999E-2</v>
      </c>
      <c r="O189" s="14">
        <v>8.5181488069999995E-3</v>
      </c>
      <c r="P189" s="14">
        <v>-1.7069854609999999E-3</v>
      </c>
      <c r="Q189" s="14">
        <v>0.12954032586399999</v>
      </c>
      <c r="R189" s="14">
        <v>-0.108160710683</v>
      </c>
      <c r="S189" s="14">
        <v>0.113172719719</v>
      </c>
      <c r="T189" s="14">
        <v>4.2286508435000002E-2</v>
      </c>
      <c r="U189" s="14">
        <v>-2.4461940601000001E-2</v>
      </c>
      <c r="Y189" s="22"/>
      <c r="Z189" s="22"/>
      <c r="AA189" s="22"/>
      <c r="AB189" s="27"/>
      <c r="AC189" s="28"/>
    </row>
    <row r="190" spans="1:29">
      <c r="A190" s="5" t="s">
        <v>75</v>
      </c>
      <c r="B190" s="8" t="s">
        <v>25</v>
      </c>
      <c r="C190" s="8" t="s">
        <v>25</v>
      </c>
      <c r="D190" s="8" t="s">
        <v>25</v>
      </c>
      <c r="E190" s="8" t="s">
        <v>25</v>
      </c>
      <c r="F190" s="8" t="s">
        <v>25</v>
      </c>
      <c r="G190" s="8" t="s">
        <v>25</v>
      </c>
      <c r="H190" s="8" t="s">
        <v>25</v>
      </c>
      <c r="I190" s="8" t="s">
        <v>25</v>
      </c>
      <c r="J190" s="8" t="s">
        <v>25</v>
      </c>
      <c r="K190" s="8" t="s">
        <v>25</v>
      </c>
      <c r="L190" s="8" t="s">
        <v>25</v>
      </c>
      <c r="M190" s="8" t="s">
        <v>25</v>
      </c>
      <c r="N190" s="8" t="s">
        <v>25</v>
      </c>
      <c r="O190" s="8" t="s">
        <v>25</v>
      </c>
      <c r="P190" s="8" t="s">
        <v>25</v>
      </c>
      <c r="Q190" s="8" t="s">
        <v>25</v>
      </c>
      <c r="R190" s="8" t="s">
        <v>25</v>
      </c>
      <c r="S190" s="8" t="s">
        <v>25</v>
      </c>
      <c r="T190" s="8" t="s">
        <v>25</v>
      </c>
      <c r="U190" s="8" t="s">
        <v>25</v>
      </c>
      <c r="Y190" s="22"/>
      <c r="Z190" s="22"/>
      <c r="AA190" s="22"/>
      <c r="AB190" s="27"/>
      <c r="AC190" s="28"/>
    </row>
    <row r="191" spans="1:29" ht="16">
      <c r="A191" s="6" t="s">
        <v>26</v>
      </c>
      <c r="B191" s="14">
        <v>63.263079849903001</v>
      </c>
      <c r="C191" s="14">
        <v>64.976910320959007</v>
      </c>
      <c r="D191" s="14">
        <v>65.289793696079997</v>
      </c>
      <c r="E191" s="14">
        <v>68.668062652176999</v>
      </c>
      <c r="F191" s="14">
        <v>69.430811474899002</v>
      </c>
      <c r="G191" s="14">
        <v>71.220987370616001</v>
      </c>
      <c r="H191" s="14">
        <v>67.983579649027007</v>
      </c>
      <c r="I191" s="14">
        <v>72.525740975185002</v>
      </c>
      <c r="J191" s="14">
        <v>76.277354155992001</v>
      </c>
      <c r="K191" s="14">
        <v>79.633822435667994</v>
      </c>
      <c r="L191" s="14">
        <v>83.096032192471995</v>
      </c>
      <c r="M191" s="14">
        <v>87.362678868946006</v>
      </c>
      <c r="N191" s="14">
        <v>91.571263940143993</v>
      </c>
      <c r="O191" s="14">
        <v>95.015154093255006</v>
      </c>
      <c r="P191" s="14">
        <v>99.533106664147994</v>
      </c>
      <c r="Q191" s="14">
        <v>100</v>
      </c>
      <c r="R191" s="14">
        <v>98.270980383126997</v>
      </c>
      <c r="S191" s="14">
        <v>91.376253101852996</v>
      </c>
      <c r="T191" s="14">
        <v>97.687810347910002</v>
      </c>
      <c r="U191" s="14">
        <v>100.721346464832</v>
      </c>
      <c r="Y191" s="22"/>
      <c r="Z191" s="22"/>
      <c r="AA191" s="22"/>
      <c r="AB191" s="27"/>
      <c r="AC191" s="28"/>
    </row>
    <row r="192" spans="1:29">
      <c r="A192" s="5" t="s">
        <v>27</v>
      </c>
      <c r="B192" s="15">
        <v>67.658106553381003</v>
      </c>
      <c r="C192" s="15">
        <v>69.964203208935999</v>
      </c>
      <c r="D192" s="15">
        <v>71.204269997009007</v>
      </c>
      <c r="E192" s="15">
        <v>74.266571256953</v>
      </c>
      <c r="F192" s="15">
        <v>73.255212690096997</v>
      </c>
      <c r="G192" s="15">
        <v>76.746025063564005</v>
      </c>
      <c r="H192" s="15">
        <v>69.971408447612006</v>
      </c>
      <c r="I192" s="15">
        <v>72.452600681231004</v>
      </c>
      <c r="J192" s="15">
        <v>75.393957090813998</v>
      </c>
      <c r="K192" s="15">
        <v>74.923556572672993</v>
      </c>
      <c r="L192" s="15">
        <v>78.506083706501997</v>
      </c>
      <c r="M192" s="15">
        <v>87.132104389613005</v>
      </c>
      <c r="N192" s="15">
        <v>96.28734873914</v>
      </c>
      <c r="O192" s="15">
        <v>100.455050780774</v>
      </c>
      <c r="P192" s="15">
        <v>102.332545580736</v>
      </c>
      <c r="Q192" s="15">
        <v>100</v>
      </c>
      <c r="R192" s="15">
        <v>98.117960136753993</v>
      </c>
      <c r="S192" s="15">
        <v>86.543404868809006</v>
      </c>
      <c r="T192" s="15">
        <v>98.714976088588998</v>
      </c>
      <c r="U192" s="15">
        <v>105.02801327069299</v>
      </c>
      <c r="Y192" s="22"/>
      <c r="Z192" s="22"/>
      <c r="AA192" s="22"/>
      <c r="AB192" s="27"/>
      <c r="AC192" s="28"/>
    </row>
    <row r="193" spans="1:29" ht="16">
      <c r="A193" s="6" t="s">
        <v>28</v>
      </c>
      <c r="B193" s="11" t="s">
        <v>25</v>
      </c>
      <c r="C193" s="11" t="s">
        <v>25</v>
      </c>
      <c r="D193" s="11" t="s">
        <v>25</v>
      </c>
      <c r="E193" s="11" t="s">
        <v>25</v>
      </c>
      <c r="F193" s="11" t="s">
        <v>25</v>
      </c>
      <c r="G193" s="11" t="s">
        <v>25</v>
      </c>
      <c r="H193" s="11" t="s">
        <v>25</v>
      </c>
      <c r="I193" s="11" t="s">
        <v>25</v>
      </c>
      <c r="J193" s="11" t="s">
        <v>25</v>
      </c>
      <c r="K193" s="11" t="s">
        <v>25</v>
      </c>
      <c r="L193" s="11" t="s">
        <v>25</v>
      </c>
      <c r="M193" s="11" t="s">
        <v>25</v>
      </c>
      <c r="N193" s="11" t="s">
        <v>25</v>
      </c>
      <c r="O193" s="11" t="s">
        <v>25</v>
      </c>
      <c r="P193" s="11" t="s">
        <v>25</v>
      </c>
      <c r="Q193" s="11" t="s">
        <v>25</v>
      </c>
      <c r="R193" s="11" t="s">
        <v>25</v>
      </c>
      <c r="S193" s="11" t="s">
        <v>25</v>
      </c>
      <c r="T193" s="11" t="s">
        <v>25</v>
      </c>
      <c r="U193" s="11" t="s">
        <v>25</v>
      </c>
      <c r="Y193" s="22"/>
      <c r="Z193" s="22"/>
      <c r="AA193" s="22"/>
      <c r="AB193" s="27"/>
      <c r="AC193" s="28"/>
    </row>
    <row r="194" spans="1:29">
      <c r="A194" s="5" t="s">
        <v>29</v>
      </c>
      <c r="B194" s="15">
        <v>63.002086590295001</v>
      </c>
      <c r="C194" s="15">
        <v>64.680746061839002</v>
      </c>
      <c r="D194" s="15">
        <v>64.938569789423994</v>
      </c>
      <c r="E194" s="15">
        <v>68.335602098855006</v>
      </c>
      <c r="F194" s="15">
        <v>69.203704108655003</v>
      </c>
      <c r="G194" s="15">
        <v>70.892889797102001</v>
      </c>
      <c r="H194" s="15">
        <v>67.865534878724006</v>
      </c>
      <c r="I194" s="15">
        <v>72.530084321657995</v>
      </c>
      <c r="J194" s="15">
        <v>76.329813605075003</v>
      </c>
      <c r="K194" s="15">
        <v>79.913535785356999</v>
      </c>
      <c r="L194" s="15">
        <v>83.368600642588007</v>
      </c>
      <c r="M194" s="15">
        <v>87.376371251042002</v>
      </c>
      <c r="N194" s="15">
        <v>91.291205040091995</v>
      </c>
      <c r="O194" s="15">
        <v>94.692112513717007</v>
      </c>
      <c r="P194" s="15">
        <v>99.366865424400004</v>
      </c>
      <c r="Q194" s="15">
        <v>100</v>
      </c>
      <c r="R194" s="15">
        <v>98.280067302407005</v>
      </c>
      <c r="S194" s="15">
        <v>91.663245854942005</v>
      </c>
      <c r="T194" s="15">
        <v>97.626813372713997</v>
      </c>
      <c r="U194" s="15">
        <v>100.46560034915601</v>
      </c>
      <c r="Y194" s="22"/>
      <c r="Z194" s="22"/>
      <c r="AA194" s="22"/>
      <c r="AB194" s="27"/>
      <c r="AC194" s="28"/>
    </row>
    <row r="195" spans="1:29">
      <c r="A195" s="6" t="s">
        <v>30</v>
      </c>
      <c r="B195" s="14">
        <v>75.768569831025005</v>
      </c>
      <c r="C195" s="14">
        <v>80.049895275268</v>
      </c>
      <c r="D195" s="14">
        <v>71.840313870288995</v>
      </c>
      <c r="E195" s="14">
        <v>69.440762270533995</v>
      </c>
      <c r="F195" s="14">
        <v>75.235932702406998</v>
      </c>
      <c r="G195" s="14">
        <v>78.515520435097997</v>
      </c>
      <c r="H195" s="14">
        <v>78.137446485625006</v>
      </c>
      <c r="I195" s="14">
        <v>79.278826233044995</v>
      </c>
      <c r="J195" s="14">
        <v>77.845156138312007</v>
      </c>
      <c r="K195" s="14">
        <v>78.127390341704</v>
      </c>
      <c r="L195" s="14">
        <v>85.215098941831997</v>
      </c>
      <c r="M195" s="14">
        <v>86.487986861289997</v>
      </c>
      <c r="N195" s="14">
        <v>84.087896627782001</v>
      </c>
      <c r="O195" s="14">
        <v>86.398227746705004</v>
      </c>
      <c r="P195" s="14">
        <v>95.337299621449006</v>
      </c>
      <c r="Q195" s="14">
        <v>100</v>
      </c>
      <c r="R195" s="14">
        <v>99.840324741795996</v>
      </c>
      <c r="S195" s="14">
        <v>101.39651671976</v>
      </c>
      <c r="T195" s="14">
        <v>109.32450632857601</v>
      </c>
      <c r="U195" s="14">
        <v>108.507015951713</v>
      </c>
      <c r="Y195" s="22"/>
      <c r="Z195" s="22"/>
      <c r="AA195" s="22"/>
      <c r="AB195" s="27"/>
      <c r="AC195" s="28"/>
    </row>
    <row r="196" spans="1:29">
      <c r="A196" s="5" t="s">
        <v>31</v>
      </c>
      <c r="B196" s="15">
        <v>75.768569831025005</v>
      </c>
      <c r="C196" s="15">
        <v>80.049895275268</v>
      </c>
      <c r="D196" s="15">
        <v>71.840313870288995</v>
      </c>
      <c r="E196" s="15">
        <v>69.440762270533995</v>
      </c>
      <c r="F196" s="15">
        <v>75.235932702406998</v>
      </c>
      <c r="G196" s="15">
        <v>78.515520435097997</v>
      </c>
      <c r="H196" s="15">
        <v>78.137446485625006</v>
      </c>
      <c r="I196" s="15">
        <v>79.278826233044995</v>
      </c>
      <c r="J196" s="15">
        <v>77.845156138312007</v>
      </c>
      <c r="K196" s="15">
        <v>78.127390341704</v>
      </c>
      <c r="L196" s="15">
        <v>85.215098941831997</v>
      </c>
      <c r="M196" s="15">
        <v>86.487986861289997</v>
      </c>
      <c r="N196" s="15">
        <v>84.087896627782001</v>
      </c>
      <c r="O196" s="15">
        <v>86.398227746705004</v>
      </c>
      <c r="P196" s="15">
        <v>95.337299621449006</v>
      </c>
      <c r="Q196" s="15">
        <v>100</v>
      </c>
      <c r="R196" s="15">
        <v>99.840324741795996</v>
      </c>
      <c r="S196" s="15">
        <v>101.39651671976</v>
      </c>
      <c r="T196" s="15">
        <v>109.32450632857601</v>
      </c>
      <c r="U196" s="15">
        <v>108.507015951713</v>
      </c>
      <c r="Y196" s="22"/>
      <c r="Z196" s="22"/>
      <c r="AA196" s="22"/>
      <c r="AB196" s="27"/>
      <c r="AC196" s="28"/>
    </row>
    <row r="197" spans="1:29">
      <c r="A197" s="6" t="s">
        <v>32</v>
      </c>
      <c r="B197" s="14">
        <v>73.816310989992004</v>
      </c>
      <c r="C197" s="14">
        <v>80.793547312236001</v>
      </c>
      <c r="D197" s="14">
        <v>66.799570341543003</v>
      </c>
      <c r="E197" s="14">
        <v>63.052349320780003</v>
      </c>
      <c r="F197" s="14">
        <v>70.931895463135007</v>
      </c>
      <c r="G197" s="14">
        <v>74.247472388659006</v>
      </c>
      <c r="H197" s="14">
        <v>71.455390865010997</v>
      </c>
      <c r="I197" s="14">
        <v>72.575312732526001</v>
      </c>
      <c r="J197" s="14">
        <v>68.928331699721994</v>
      </c>
      <c r="K197" s="14">
        <v>68.237969555888</v>
      </c>
      <c r="L197" s="14">
        <v>79.517100111123</v>
      </c>
      <c r="M197" s="14">
        <v>80.489810494788998</v>
      </c>
      <c r="N197" s="14">
        <v>77.261294478112006</v>
      </c>
      <c r="O197" s="14">
        <v>80.274162144799007</v>
      </c>
      <c r="P197" s="14">
        <v>93.238982487330006</v>
      </c>
      <c r="Q197" s="14">
        <v>100</v>
      </c>
      <c r="R197" s="14">
        <v>99.779202886584002</v>
      </c>
      <c r="S197" s="14">
        <v>101.185023739164</v>
      </c>
      <c r="T197" s="14">
        <v>111.982741257231</v>
      </c>
      <c r="U197" s="14">
        <v>110.06374812717399</v>
      </c>
      <c r="Y197" s="22"/>
      <c r="Z197" s="22"/>
      <c r="AA197" s="22"/>
      <c r="AB197" s="27"/>
      <c r="AC197" s="28"/>
    </row>
    <row r="198" spans="1:29">
      <c r="A198" s="5" t="s">
        <v>33</v>
      </c>
      <c r="B198" s="15">
        <v>79.530776325849004</v>
      </c>
      <c r="C198" s="15">
        <v>78.348481697048001</v>
      </c>
      <c r="D198" s="15">
        <v>82.289924249630005</v>
      </c>
      <c r="E198" s="15">
        <v>82.120489383779002</v>
      </c>
      <c r="F198" s="15">
        <v>84.320332539112002</v>
      </c>
      <c r="G198" s="15">
        <v>87.741819627053999</v>
      </c>
      <c r="H198" s="15">
        <v>92.028730911937004</v>
      </c>
      <c r="I198" s="15">
        <v>93.783188888103993</v>
      </c>
      <c r="J198" s="15">
        <v>96.793067260472</v>
      </c>
      <c r="K198" s="15">
        <v>98.995815239034002</v>
      </c>
      <c r="L198" s="15">
        <v>96.607924247262005</v>
      </c>
      <c r="M198" s="15">
        <v>98.603293106530998</v>
      </c>
      <c r="N198" s="15">
        <v>98.974463209584997</v>
      </c>
      <c r="O198" s="15">
        <v>99.781143671530998</v>
      </c>
      <c r="P198" s="15">
        <v>99.948841958277001</v>
      </c>
      <c r="Q198" s="15">
        <v>100</v>
      </c>
      <c r="R198" s="15">
        <v>99.822600550890002</v>
      </c>
      <c r="S198" s="15">
        <v>101.838611020884</v>
      </c>
      <c r="T198" s="15">
        <v>103.464388485375</v>
      </c>
      <c r="U198" s="15">
        <v>105.254998881091</v>
      </c>
      <c r="Y198" s="22"/>
      <c r="Z198" s="22"/>
      <c r="AA198" s="22"/>
      <c r="AB198" s="27"/>
      <c r="AC198" s="28"/>
    </row>
    <row r="199" spans="1:29">
      <c r="A199" s="6" t="s">
        <v>34</v>
      </c>
      <c r="B199" s="11" t="s">
        <v>72</v>
      </c>
      <c r="C199" s="11" t="s">
        <v>72</v>
      </c>
      <c r="D199" s="11" t="s">
        <v>72</v>
      </c>
      <c r="E199" s="11" t="s">
        <v>72</v>
      </c>
      <c r="F199" s="11" t="s">
        <v>72</v>
      </c>
      <c r="G199" s="11" t="s">
        <v>72</v>
      </c>
      <c r="H199" s="11" t="s">
        <v>72</v>
      </c>
      <c r="I199" s="11" t="s">
        <v>72</v>
      </c>
      <c r="J199" s="11" t="s">
        <v>72</v>
      </c>
      <c r="K199" s="11" t="s">
        <v>72</v>
      </c>
      <c r="L199" s="11" t="s">
        <v>72</v>
      </c>
      <c r="M199" s="11" t="s">
        <v>72</v>
      </c>
      <c r="N199" s="11" t="s">
        <v>72</v>
      </c>
      <c r="O199" s="11" t="s">
        <v>72</v>
      </c>
      <c r="P199" s="11" t="s">
        <v>72</v>
      </c>
      <c r="Q199" s="11" t="s">
        <v>72</v>
      </c>
      <c r="R199" s="11" t="s">
        <v>72</v>
      </c>
      <c r="S199" s="11" t="s">
        <v>72</v>
      </c>
      <c r="T199" s="11" t="s">
        <v>72</v>
      </c>
      <c r="U199" s="11" t="s">
        <v>72</v>
      </c>
      <c r="Y199" s="22"/>
      <c r="Z199" s="22"/>
      <c r="AA199" s="22"/>
      <c r="AB199" s="27"/>
      <c r="AC199" s="28"/>
    </row>
    <row r="200" spans="1:29">
      <c r="A200" s="5" t="s">
        <v>35</v>
      </c>
      <c r="B200" s="15">
        <v>88.274470143922997</v>
      </c>
      <c r="C200" s="15">
        <v>82.711063250715995</v>
      </c>
      <c r="D200" s="15">
        <v>83.775908504127003</v>
      </c>
      <c r="E200" s="15">
        <v>100.164477636065</v>
      </c>
      <c r="F200" s="15">
        <v>80.944184634338001</v>
      </c>
      <c r="G200" s="15">
        <v>78.147409531839003</v>
      </c>
      <c r="H200" s="15">
        <v>92.875038498251996</v>
      </c>
      <c r="I200" s="15">
        <v>78.333074858074994</v>
      </c>
      <c r="J200" s="15">
        <v>86.144561207305003</v>
      </c>
      <c r="K200" s="15">
        <v>91.378139109200006</v>
      </c>
      <c r="L200" s="15">
        <v>110.309667921182</v>
      </c>
      <c r="M200" s="15">
        <v>109.52048106978199</v>
      </c>
      <c r="N200" s="15">
        <v>79.918219884538004</v>
      </c>
      <c r="O200" s="15">
        <v>81.873166554902994</v>
      </c>
      <c r="P200" s="15">
        <v>93.064853990602998</v>
      </c>
      <c r="Q200" s="15">
        <v>100</v>
      </c>
      <c r="R200" s="15">
        <v>103.98175674347399</v>
      </c>
      <c r="S200" s="15">
        <v>101.795929779189</v>
      </c>
      <c r="T200" s="15">
        <v>112.702129472077</v>
      </c>
      <c r="U200" s="15">
        <v>105.50901787411</v>
      </c>
      <c r="Y200" s="22"/>
      <c r="Z200" s="22"/>
      <c r="AA200" s="22"/>
      <c r="AB200" s="27"/>
      <c r="AC200" s="28"/>
    </row>
    <row r="201" spans="1:29">
      <c r="A201" s="6" t="s">
        <v>36</v>
      </c>
      <c r="B201" s="14">
        <v>60.077357932714001</v>
      </c>
      <c r="C201" s="14">
        <v>61.812950388190998</v>
      </c>
      <c r="D201" s="14">
        <v>61.747090195797</v>
      </c>
      <c r="E201" s="14">
        <v>66.036844811885004</v>
      </c>
      <c r="F201" s="14">
        <v>64.132224976253994</v>
      </c>
      <c r="G201" s="14">
        <v>65.729079070129998</v>
      </c>
      <c r="H201" s="14">
        <v>61.521966449045003</v>
      </c>
      <c r="I201" s="14">
        <v>66.173545864784003</v>
      </c>
      <c r="J201" s="14">
        <v>70.439322942065999</v>
      </c>
      <c r="K201" s="14">
        <v>74.231258429693995</v>
      </c>
      <c r="L201" s="14">
        <v>80.989151469643005</v>
      </c>
      <c r="M201" s="14">
        <v>89.018712215034995</v>
      </c>
      <c r="N201" s="14">
        <v>95.353875504420003</v>
      </c>
      <c r="O201" s="14">
        <v>101.173507747542</v>
      </c>
      <c r="P201" s="14">
        <v>105.894960222694</v>
      </c>
      <c r="Q201" s="14">
        <v>100</v>
      </c>
      <c r="R201" s="14">
        <v>95.205087040416004</v>
      </c>
      <c r="S201" s="14">
        <v>89.365548016494003</v>
      </c>
      <c r="T201" s="14">
        <v>97.649471316575998</v>
      </c>
      <c r="U201" s="14">
        <v>102.00032816698</v>
      </c>
      <c r="Y201" s="22"/>
      <c r="Z201" s="22"/>
      <c r="AA201" s="22"/>
      <c r="AB201" s="27"/>
      <c r="AC201" s="28"/>
    </row>
    <row r="202" spans="1:29">
      <c r="A202" s="5" t="s">
        <v>37</v>
      </c>
      <c r="B202" s="15">
        <v>135.79167235244401</v>
      </c>
      <c r="C202" s="15">
        <v>134.532554563395</v>
      </c>
      <c r="D202" s="15">
        <v>178.37250690606899</v>
      </c>
      <c r="E202" s="15">
        <v>175.075969630495</v>
      </c>
      <c r="F202" s="15">
        <v>161.55609884193601</v>
      </c>
      <c r="G202" s="15">
        <v>178.74257934382899</v>
      </c>
      <c r="H202" s="15">
        <v>113.776160787286</v>
      </c>
      <c r="I202" s="15">
        <v>101.70146171302601</v>
      </c>
      <c r="J202" s="15">
        <v>84.098724971590002</v>
      </c>
      <c r="K202" s="15">
        <v>104.42722338740801</v>
      </c>
      <c r="L202" s="15">
        <v>94.456166383237999</v>
      </c>
      <c r="M202" s="15">
        <v>90.474067694960993</v>
      </c>
      <c r="N202" s="15">
        <v>103.380935234887</v>
      </c>
      <c r="O202" s="15">
        <v>93.651031638914006</v>
      </c>
      <c r="P202" s="15">
        <v>104.44926891414499</v>
      </c>
      <c r="Q202" s="15">
        <v>100</v>
      </c>
      <c r="R202" s="15">
        <v>78.015879659519001</v>
      </c>
      <c r="S202" s="15">
        <v>65.448209352807993</v>
      </c>
      <c r="T202" s="15">
        <v>68.451589858025997</v>
      </c>
      <c r="U202" s="15">
        <v>63.400125450228003</v>
      </c>
      <c r="Y202" s="22"/>
      <c r="Z202" s="22"/>
      <c r="AA202" s="22"/>
      <c r="AB202" s="27"/>
      <c r="AC202" s="28"/>
    </row>
    <row r="203" spans="1:29">
      <c r="A203" s="6" t="s">
        <v>38</v>
      </c>
      <c r="B203" s="11" t="s">
        <v>72</v>
      </c>
      <c r="C203" s="11" t="s">
        <v>72</v>
      </c>
      <c r="D203" s="11" t="s">
        <v>72</v>
      </c>
      <c r="E203" s="11" t="s">
        <v>72</v>
      </c>
      <c r="F203" s="11" t="s">
        <v>72</v>
      </c>
      <c r="G203" s="11" t="s">
        <v>72</v>
      </c>
      <c r="H203" s="11" t="s">
        <v>72</v>
      </c>
      <c r="I203" s="11" t="s">
        <v>72</v>
      </c>
      <c r="J203" s="11" t="s">
        <v>72</v>
      </c>
      <c r="K203" s="11" t="s">
        <v>72</v>
      </c>
      <c r="L203" s="11" t="s">
        <v>72</v>
      </c>
      <c r="M203" s="11" t="s">
        <v>72</v>
      </c>
      <c r="N203" s="11" t="s">
        <v>72</v>
      </c>
      <c r="O203" s="11" t="s">
        <v>72</v>
      </c>
      <c r="P203" s="11" t="s">
        <v>72</v>
      </c>
      <c r="Q203" s="11" t="s">
        <v>72</v>
      </c>
      <c r="R203" s="11" t="s">
        <v>72</v>
      </c>
      <c r="S203" s="11" t="s">
        <v>72</v>
      </c>
      <c r="T203" s="11" t="s">
        <v>72</v>
      </c>
      <c r="U203" s="11" t="s">
        <v>72</v>
      </c>
      <c r="Y203" s="22"/>
      <c r="Z203" s="22"/>
      <c r="AA203" s="22"/>
      <c r="AB203" s="27"/>
      <c r="AC203" s="28"/>
    </row>
    <row r="204" spans="1:29">
      <c r="A204" s="5" t="s">
        <v>39</v>
      </c>
      <c r="B204" s="15">
        <v>135.79167235244401</v>
      </c>
      <c r="C204" s="15">
        <v>134.532554563395</v>
      </c>
      <c r="D204" s="15">
        <v>178.37250690606899</v>
      </c>
      <c r="E204" s="15">
        <v>175.075969630495</v>
      </c>
      <c r="F204" s="15">
        <v>161.55609884193601</v>
      </c>
      <c r="G204" s="15">
        <v>178.74257934382899</v>
      </c>
      <c r="H204" s="15">
        <v>113.776160787286</v>
      </c>
      <c r="I204" s="15">
        <v>101.70146171302601</v>
      </c>
      <c r="J204" s="15">
        <v>84.098724971590002</v>
      </c>
      <c r="K204" s="15">
        <v>104.42722338740801</v>
      </c>
      <c r="L204" s="15">
        <v>94.456166383237999</v>
      </c>
      <c r="M204" s="15">
        <v>90.474067694960993</v>
      </c>
      <c r="N204" s="15">
        <v>103.380935234887</v>
      </c>
      <c r="O204" s="15">
        <v>93.651031638914006</v>
      </c>
      <c r="P204" s="15">
        <v>104.44926891414499</v>
      </c>
      <c r="Q204" s="15">
        <v>100</v>
      </c>
      <c r="R204" s="15">
        <v>78.015879659519001</v>
      </c>
      <c r="S204" s="15">
        <v>65.448209352807993</v>
      </c>
      <c r="T204" s="15">
        <v>68.451589858025997</v>
      </c>
      <c r="U204" s="15">
        <v>63.400125450228003</v>
      </c>
      <c r="Y204" s="22"/>
      <c r="Z204" s="22"/>
      <c r="AA204" s="22"/>
      <c r="AB204" s="27"/>
      <c r="AC204" s="28"/>
    </row>
    <row r="205" spans="1:29">
      <c r="A205" s="6" t="s">
        <v>40</v>
      </c>
      <c r="B205" s="14">
        <v>49.023202106855997</v>
      </c>
      <c r="C205" s="14">
        <v>52.482871540787997</v>
      </c>
      <c r="D205" s="14">
        <v>52.103141209500002</v>
      </c>
      <c r="E205" s="14">
        <v>61.497448322361997</v>
      </c>
      <c r="F205" s="14">
        <v>64.803898650657999</v>
      </c>
      <c r="G205" s="14">
        <v>62.554633829619</v>
      </c>
      <c r="H205" s="14">
        <v>48.047831481312002</v>
      </c>
      <c r="I205" s="14">
        <v>49.086936752893997</v>
      </c>
      <c r="J205" s="14">
        <v>52.733793807528002</v>
      </c>
      <c r="K205" s="14">
        <v>60.820092987050998</v>
      </c>
      <c r="L205" s="14">
        <v>68.108088949494999</v>
      </c>
      <c r="M205" s="14">
        <v>73.688219678131006</v>
      </c>
      <c r="N205" s="14">
        <v>71.193251533882005</v>
      </c>
      <c r="O205" s="14">
        <v>77.791325852636007</v>
      </c>
      <c r="P205" s="14">
        <v>93.296512098351002</v>
      </c>
      <c r="Q205" s="14">
        <v>100</v>
      </c>
      <c r="R205" s="14">
        <v>91.947891707919993</v>
      </c>
      <c r="S205" s="14">
        <v>92.973554796252003</v>
      </c>
      <c r="T205" s="14">
        <v>64.800195469857002</v>
      </c>
      <c r="U205" s="14">
        <v>62.854146729735</v>
      </c>
      <c r="Y205" s="22"/>
      <c r="Z205" s="22"/>
      <c r="AA205" s="22"/>
      <c r="AB205" s="27"/>
      <c r="AC205" s="28"/>
    </row>
    <row r="206" spans="1:29">
      <c r="A206" s="5" t="s">
        <v>41</v>
      </c>
      <c r="B206" s="15">
        <v>70.520982268124001</v>
      </c>
      <c r="C206" s="15">
        <v>68.524259816797993</v>
      </c>
      <c r="D206" s="15">
        <v>63.793722258320997</v>
      </c>
      <c r="E206" s="15">
        <v>80.319271794361001</v>
      </c>
      <c r="F206" s="15">
        <v>73.587629680546002</v>
      </c>
      <c r="G206" s="15">
        <v>79.289208472333002</v>
      </c>
      <c r="H206" s="15">
        <v>71.659734025546001</v>
      </c>
      <c r="I206" s="15">
        <v>65.029783237548997</v>
      </c>
      <c r="J206" s="15">
        <v>78.506862838855994</v>
      </c>
      <c r="K206" s="15">
        <v>84.066518488021003</v>
      </c>
      <c r="L206" s="15">
        <v>93.810175533155004</v>
      </c>
      <c r="M206" s="15">
        <v>96.503930155765005</v>
      </c>
      <c r="N206" s="15">
        <v>97.236732001410999</v>
      </c>
      <c r="O206" s="15">
        <v>106.55789244008101</v>
      </c>
      <c r="P206" s="15">
        <v>118.44996101815801</v>
      </c>
      <c r="Q206" s="15">
        <v>100</v>
      </c>
      <c r="R206" s="15">
        <v>95.787369858294994</v>
      </c>
      <c r="S206" s="15">
        <v>76.269511102387</v>
      </c>
      <c r="T206" s="15">
        <v>83.596826721390002</v>
      </c>
      <c r="U206" s="15">
        <v>73.792719401811993</v>
      </c>
      <c r="Y206" s="22"/>
      <c r="Z206" s="22"/>
      <c r="AA206" s="22"/>
      <c r="AB206" s="27"/>
      <c r="AC206" s="28"/>
    </row>
    <row r="207" spans="1:29">
      <c r="A207" s="6" t="s">
        <v>42</v>
      </c>
      <c r="B207" s="14">
        <v>57.523258233752003</v>
      </c>
      <c r="C207" s="14">
        <v>60.067505509538002</v>
      </c>
      <c r="D207" s="14">
        <v>60.678536666970999</v>
      </c>
      <c r="E207" s="14">
        <v>61.790929715555997</v>
      </c>
      <c r="F207" s="14">
        <v>60.816663106348003</v>
      </c>
      <c r="G207" s="14">
        <v>61.524404950573</v>
      </c>
      <c r="H207" s="14">
        <v>59.444334284627999</v>
      </c>
      <c r="I207" s="14">
        <v>67.200514708533007</v>
      </c>
      <c r="J207" s="14">
        <v>69.536042615257998</v>
      </c>
      <c r="K207" s="14">
        <v>72.451376431233001</v>
      </c>
      <c r="L207" s="14">
        <v>78.635914686785995</v>
      </c>
      <c r="M207" s="14">
        <v>88.225282613361998</v>
      </c>
      <c r="N207" s="14">
        <v>96.410077061384001</v>
      </c>
      <c r="O207" s="14">
        <v>101.50462955707501</v>
      </c>
      <c r="P207" s="14">
        <v>103.74191333565</v>
      </c>
      <c r="Q207" s="14">
        <v>100</v>
      </c>
      <c r="R207" s="14">
        <v>95.459334463524996</v>
      </c>
      <c r="S207" s="14">
        <v>92.503196540155002</v>
      </c>
      <c r="T207" s="14">
        <v>103.46848375616899</v>
      </c>
      <c r="U207" s="14">
        <v>111.710120311176</v>
      </c>
      <c r="Y207" s="22"/>
      <c r="Z207" s="22"/>
      <c r="AA207" s="22"/>
      <c r="AB207" s="27"/>
      <c r="AC207" s="28"/>
    </row>
    <row r="208" spans="1:29">
      <c r="A208" s="5" t="s">
        <v>43</v>
      </c>
      <c r="B208" s="15">
        <v>60.137778115685002</v>
      </c>
      <c r="C208" s="15">
        <v>62.408292169135002</v>
      </c>
      <c r="D208" s="15">
        <v>66.390774592734999</v>
      </c>
      <c r="E208" s="15">
        <v>67.410854479291999</v>
      </c>
      <c r="F208" s="15">
        <v>70.079175924615996</v>
      </c>
      <c r="G208" s="15">
        <v>71.978615430599007</v>
      </c>
      <c r="H208" s="15">
        <v>74.595210825167001</v>
      </c>
      <c r="I208" s="15">
        <v>77.679732298036001</v>
      </c>
      <c r="J208" s="15">
        <v>81.623147508252998</v>
      </c>
      <c r="K208" s="15">
        <v>81.505926064864994</v>
      </c>
      <c r="L208" s="15">
        <v>81.212894544617996</v>
      </c>
      <c r="M208" s="15">
        <v>86.675412892506003</v>
      </c>
      <c r="N208" s="15">
        <v>91.610723415387</v>
      </c>
      <c r="O208" s="15">
        <v>95.977015390115</v>
      </c>
      <c r="P208" s="15">
        <v>98.424785156604003</v>
      </c>
      <c r="Q208" s="15">
        <v>100</v>
      </c>
      <c r="R208" s="15">
        <v>100.50940776307201</v>
      </c>
      <c r="S208" s="15">
        <v>103.853717217324</v>
      </c>
      <c r="T208" s="15">
        <v>105.312589576317</v>
      </c>
      <c r="U208" s="15">
        <v>114.18671638883301</v>
      </c>
      <c r="Y208" s="22"/>
      <c r="Z208" s="22"/>
      <c r="AA208" s="22"/>
      <c r="AB208" s="27"/>
      <c r="AC208" s="28"/>
    </row>
    <row r="209" spans="1:29">
      <c r="A209" s="6" t="s">
        <v>44</v>
      </c>
      <c r="B209" s="14">
        <v>27.074648978776999</v>
      </c>
      <c r="C209" s="14">
        <v>31.451744734035</v>
      </c>
      <c r="D209" s="14">
        <v>28.094320238129001</v>
      </c>
      <c r="E209" s="14">
        <v>28.346483373114999</v>
      </c>
      <c r="F209" s="14">
        <v>29.385838307276</v>
      </c>
      <c r="G209" s="14">
        <v>32.827429265512002</v>
      </c>
      <c r="H209" s="14">
        <v>34.354453062841998</v>
      </c>
      <c r="I209" s="14">
        <v>35.333903409801998</v>
      </c>
      <c r="J209" s="14">
        <v>42.097327882946999</v>
      </c>
      <c r="K209" s="14">
        <v>28.367874173467001</v>
      </c>
      <c r="L209" s="14">
        <v>24.994594102450002</v>
      </c>
      <c r="M209" s="14">
        <v>57.269561330812998</v>
      </c>
      <c r="N209" s="14">
        <v>97.320200882118002</v>
      </c>
      <c r="O209" s="14">
        <v>100.997685551614</v>
      </c>
      <c r="P209" s="14">
        <v>101.756580451654</v>
      </c>
      <c r="Q209" s="14">
        <v>100</v>
      </c>
      <c r="R209" s="14">
        <v>99.026602189051999</v>
      </c>
      <c r="S209" s="14">
        <v>98.831213911107</v>
      </c>
      <c r="T209" s="14">
        <v>100.416590363328</v>
      </c>
      <c r="U209" s="14">
        <v>103.193928426951</v>
      </c>
      <c r="Y209" s="22"/>
      <c r="Z209" s="22"/>
      <c r="AA209" s="22"/>
      <c r="AB209" s="27"/>
      <c r="AC209" s="28"/>
    </row>
    <row r="210" spans="1:29">
      <c r="A210" s="5" t="s">
        <v>45</v>
      </c>
      <c r="B210" s="15">
        <v>58.021652345908002</v>
      </c>
      <c r="C210" s="15">
        <v>55.724821863373997</v>
      </c>
      <c r="D210" s="15">
        <v>55.890303326305002</v>
      </c>
      <c r="E210" s="15">
        <v>62.282481040992998</v>
      </c>
      <c r="F210" s="15">
        <v>66.866973318228005</v>
      </c>
      <c r="G210" s="15">
        <v>58.44706165809</v>
      </c>
      <c r="H210" s="15">
        <v>59.302954216499003</v>
      </c>
      <c r="I210" s="15">
        <v>65.097030828748998</v>
      </c>
      <c r="J210" s="15">
        <v>67.972734874186997</v>
      </c>
      <c r="K210" s="15">
        <v>78.100960012059005</v>
      </c>
      <c r="L210" s="15">
        <v>77.576920543379998</v>
      </c>
      <c r="M210" s="15">
        <v>80.065551667188004</v>
      </c>
      <c r="N210" s="15">
        <v>85.436444376924001</v>
      </c>
      <c r="O210" s="15">
        <v>91.792600127114994</v>
      </c>
      <c r="P210" s="15">
        <v>99.410177421528005</v>
      </c>
      <c r="Q210" s="15">
        <v>100</v>
      </c>
      <c r="R210" s="15">
        <v>92.529329415820996</v>
      </c>
      <c r="S210" s="15">
        <v>77.513629892414997</v>
      </c>
      <c r="T210" s="15">
        <v>82.50780525351</v>
      </c>
      <c r="U210" s="15">
        <v>79.744410215995003</v>
      </c>
      <c r="Y210" s="22"/>
      <c r="Z210" s="22"/>
      <c r="AA210" s="22"/>
      <c r="AB210" s="27"/>
      <c r="AC210" s="28"/>
    </row>
    <row r="211" spans="1:29">
      <c r="A211" s="6" t="s">
        <v>46</v>
      </c>
      <c r="B211" s="14">
        <v>86.394886470798994</v>
      </c>
      <c r="C211" s="14">
        <v>89.408405364052001</v>
      </c>
      <c r="D211" s="14">
        <v>87.560289152978001</v>
      </c>
      <c r="E211" s="14">
        <v>87.703146619281</v>
      </c>
      <c r="F211" s="14">
        <v>89.241791719103006</v>
      </c>
      <c r="G211" s="14">
        <v>86.235013924555005</v>
      </c>
      <c r="H211" s="14">
        <v>81.056376304021001</v>
      </c>
      <c r="I211" s="14">
        <v>89.302897343875003</v>
      </c>
      <c r="J211" s="14">
        <v>90.541576367057999</v>
      </c>
      <c r="K211" s="14">
        <v>92.068610372910996</v>
      </c>
      <c r="L211" s="14">
        <v>93.645826689599005</v>
      </c>
      <c r="M211" s="14">
        <v>97.186415771914994</v>
      </c>
      <c r="N211" s="14">
        <v>102.50505721240501</v>
      </c>
      <c r="O211" s="14">
        <v>100.82300356787</v>
      </c>
      <c r="P211" s="14">
        <v>99.474279739447994</v>
      </c>
      <c r="Q211" s="14">
        <v>100</v>
      </c>
      <c r="R211" s="14">
        <v>94.677774413874005</v>
      </c>
      <c r="S211" s="14">
        <v>66.461077395887003</v>
      </c>
      <c r="T211" s="14">
        <v>81.077577871117995</v>
      </c>
      <c r="U211" s="14">
        <v>86.653478947330996</v>
      </c>
      <c r="Y211" s="22"/>
      <c r="Z211" s="22"/>
      <c r="AA211" s="22"/>
      <c r="AB211" s="27"/>
      <c r="AC211" s="28"/>
    </row>
    <row r="212" spans="1:29">
      <c r="A212" s="5" t="s">
        <v>47</v>
      </c>
      <c r="B212" s="15">
        <v>53.396792223359</v>
      </c>
      <c r="C212" s="15">
        <v>54.116266170236003</v>
      </c>
      <c r="D212" s="15">
        <v>54.568352220256003</v>
      </c>
      <c r="E212" s="15">
        <v>56.235172558127999</v>
      </c>
      <c r="F212" s="15">
        <v>58.580780561909997</v>
      </c>
      <c r="G212" s="15">
        <v>57.136856648181997</v>
      </c>
      <c r="H212" s="15">
        <v>50.961762213568001</v>
      </c>
      <c r="I212" s="15">
        <v>54.698167800175</v>
      </c>
      <c r="J212" s="15">
        <v>54.889890922714997</v>
      </c>
      <c r="K212" s="15">
        <v>61.808022222319998</v>
      </c>
      <c r="L212" s="15">
        <v>69.840196582060003</v>
      </c>
      <c r="M212" s="15">
        <v>78.619652059120995</v>
      </c>
      <c r="N212" s="15">
        <v>84.413641905112996</v>
      </c>
      <c r="O212" s="15">
        <v>90.485557102024998</v>
      </c>
      <c r="P212" s="15">
        <v>95.181456422504993</v>
      </c>
      <c r="Q212" s="15">
        <v>100</v>
      </c>
      <c r="R212" s="15">
        <v>100.87577951548199</v>
      </c>
      <c r="S212" s="15">
        <v>101.8860579238</v>
      </c>
      <c r="T212" s="15">
        <v>116.974521314196</v>
      </c>
      <c r="U212" s="15">
        <v>125.060992833068</v>
      </c>
      <c r="Y212" s="22"/>
      <c r="Z212" s="22"/>
      <c r="AA212" s="22"/>
      <c r="AB212" s="27"/>
      <c r="AC212" s="28"/>
    </row>
    <row r="213" spans="1:29">
      <c r="A213" s="6" t="s">
        <v>48</v>
      </c>
      <c r="B213" s="14">
        <v>50.004166998241999</v>
      </c>
      <c r="C213" s="14">
        <v>53.106265689544003</v>
      </c>
      <c r="D213" s="14">
        <v>57.381128417336001</v>
      </c>
      <c r="E213" s="14">
        <v>65.163200196774994</v>
      </c>
      <c r="F213" s="14">
        <v>68.064096535459001</v>
      </c>
      <c r="G213" s="14">
        <v>70.800295162376003</v>
      </c>
      <c r="H213" s="14">
        <v>69.734064487192001</v>
      </c>
      <c r="I213" s="14">
        <v>75.765490598933994</v>
      </c>
      <c r="J213" s="14">
        <v>80.679698182001999</v>
      </c>
      <c r="K213" s="14">
        <v>84.759044773528004</v>
      </c>
      <c r="L213" s="14">
        <v>86.508938066542001</v>
      </c>
      <c r="M213" s="14">
        <v>93.637442215454001</v>
      </c>
      <c r="N213" s="14">
        <v>97.083535292883994</v>
      </c>
      <c r="O213" s="14">
        <v>95.107625751469996</v>
      </c>
      <c r="P213" s="14">
        <v>99.787975026948004</v>
      </c>
      <c r="Q213" s="14">
        <v>100</v>
      </c>
      <c r="R213" s="14">
        <v>97.667001859234006</v>
      </c>
      <c r="S213" s="14">
        <v>93.295169609850007</v>
      </c>
      <c r="T213" s="14">
        <v>105.401066346425</v>
      </c>
      <c r="U213" s="14">
        <v>109.44554326516101</v>
      </c>
      <c r="Y213" s="22"/>
      <c r="Z213" s="22"/>
      <c r="AA213" s="22"/>
      <c r="AB213" s="27"/>
      <c r="AC213" s="28"/>
    </row>
    <row r="214" spans="1:29">
      <c r="A214" s="5" t="s">
        <v>49</v>
      </c>
      <c r="B214" s="15">
        <v>96.458365012407995</v>
      </c>
      <c r="C214" s="15">
        <v>103.357914955997</v>
      </c>
      <c r="D214" s="15">
        <v>101.395047489519</v>
      </c>
      <c r="E214" s="15">
        <v>103.897888598411</v>
      </c>
      <c r="F214" s="15">
        <v>98.188513494147003</v>
      </c>
      <c r="G214" s="15">
        <v>102.42843044087699</v>
      </c>
      <c r="H214" s="15">
        <v>99.717747814891993</v>
      </c>
      <c r="I214" s="15">
        <v>101.58121702232501</v>
      </c>
      <c r="J214" s="15">
        <v>99.454908596549998</v>
      </c>
      <c r="K214" s="15">
        <v>104.27000444094899</v>
      </c>
      <c r="L214" s="15">
        <v>109.040382750785</v>
      </c>
      <c r="M214" s="15">
        <v>101.89472639056601</v>
      </c>
      <c r="N214" s="15">
        <v>96.150293358276997</v>
      </c>
      <c r="O214" s="15">
        <v>106.47391413656</v>
      </c>
      <c r="P214" s="15">
        <v>101.301536367042</v>
      </c>
      <c r="Q214" s="15">
        <v>100</v>
      </c>
      <c r="R214" s="15">
        <v>82.004553334049007</v>
      </c>
      <c r="S214" s="15">
        <v>77.290270982991004</v>
      </c>
      <c r="T214" s="15">
        <v>84.694706877892997</v>
      </c>
      <c r="U214" s="15">
        <v>95.421346501233003</v>
      </c>
      <c r="Y214" s="22"/>
      <c r="Z214" s="22"/>
      <c r="AA214" s="22"/>
      <c r="AB214" s="27"/>
      <c r="AC214" s="28"/>
    </row>
    <row r="215" spans="1:29">
      <c r="A215" s="6" t="s">
        <v>50</v>
      </c>
      <c r="B215" s="14">
        <v>55.138784815366002</v>
      </c>
      <c r="C215" s="14">
        <v>56.323094617081999</v>
      </c>
      <c r="D215" s="14">
        <v>60.657705828742003</v>
      </c>
      <c r="E215" s="14">
        <v>65.12698977929</v>
      </c>
      <c r="F215" s="14">
        <v>62.514862956934003</v>
      </c>
      <c r="G215" s="14">
        <v>57.687021031469001</v>
      </c>
      <c r="H215" s="14">
        <v>45.531202626963001</v>
      </c>
      <c r="I215" s="14">
        <v>50.500867001684</v>
      </c>
      <c r="J215" s="14">
        <v>75.266172793802994</v>
      </c>
      <c r="K215" s="14">
        <v>81.234055897627002</v>
      </c>
      <c r="L215" s="14">
        <v>84.001331434953002</v>
      </c>
      <c r="M215" s="14">
        <v>83.478826629254996</v>
      </c>
      <c r="N215" s="14">
        <v>91.542309702018002</v>
      </c>
      <c r="O215" s="14">
        <v>100.801879738297</v>
      </c>
      <c r="P215" s="14">
        <v>107.56614127549599</v>
      </c>
      <c r="Q215" s="14">
        <v>100</v>
      </c>
      <c r="R215" s="14">
        <v>100.804560879684</v>
      </c>
      <c r="S215" s="14">
        <v>98.794876596991998</v>
      </c>
      <c r="T215" s="14">
        <v>110.890379250428</v>
      </c>
      <c r="U215" s="14">
        <v>115.19162514704099</v>
      </c>
      <c r="Y215" s="22"/>
      <c r="Z215" s="22"/>
      <c r="AA215" s="22"/>
      <c r="AB215" s="27"/>
      <c r="AC215" s="28"/>
    </row>
    <row r="216" spans="1:29">
      <c r="A216" s="5" t="s">
        <v>51</v>
      </c>
      <c r="B216" s="15">
        <v>36.446472293277999</v>
      </c>
      <c r="C216" s="15">
        <v>36.298154554169002</v>
      </c>
      <c r="D216" s="15">
        <v>52.474150083853999</v>
      </c>
      <c r="E216" s="15">
        <v>55.105684655231002</v>
      </c>
      <c r="F216" s="15">
        <v>52.208864441129002</v>
      </c>
      <c r="G216" s="15">
        <v>61.502628742985998</v>
      </c>
      <c r="H216" s="15">
        <v>56.180879623385998</v>
      </c>
      <c r="I216" s="15">
        <v>69.301369128607007</v>
      </c>
      <c r="J216" s="15">
        <v>72.445927201968999</v>
      </c>
      <c r="K216" s="15">
        <v>78.273288660093002</v>
      </c>
      <c r="L216" s="15">
        <v>105.789134214092</v>
      </c>
      <c r="M216" s="15">
        <v>103.841911239391</v>
      </c>
      <c r="N216" s="15">
        <v>109.31519479811</v>
      </c>
      <c r="O216" s="15">
        <v>105.45440847319399</v>
      </c>
      <c r="P216" s="15">
        <v>97.522777282728995</v>
      </c>
      <c r="Q216" s="15">
        <v>100</v>
      </c>
      <c r="R216" s="15">
        <v>104.66818747456701</v>
      </c>
      <c r="S216" s="15">
        <v>94.731224875435998</v>
      </c>
      <c r="T216" s="15">
        <v>103.37658086517</v>
      </c>
      <c r="U216" s="15">
        <v>114.368668302728</v>
      </c>
      <c r="Y216" s="22"/>
      <c r="Z216" s="22"/>
      <c r="AA216" s="22"/>
      <c r="AB216" s="27"/>
      <c r="AC216" s="28"/>
    </row>
    <row r="217" spans="1:29">
      <c r="A217" s="6" t="s">
        <v>52</v>
      </c>
      <c r="B217" s="14">
        <v>36.367470458817998</v>
      </c>
      <c r="C217" s="14">
        <v>37.274597553722003</v>
      </c>
      <c r="D217" s="14">
        <v>35.275652226931001</v>
      </c>
      <c r="E217" s="14">
        <v>35.090048180845997</v>
      </c>
      <c r="F217" s="14">
        <v>33.911558479017003</v>
      </c>
      <c r="G217" s="14">
        <v>31.790739786945998</v>
      </c>
      <c r="H217" s="14">
        <v>28.927749305475</v>
      </c>
      <c r="I217" s="14">
        <v>41.674669034354999</v>
      </c>
      <c r="J217" s="14">
        <v>43.620344535805998</v>
      </c>
      <c r="K217" s="14">
        <v>47.110435140606</v>
      </c>
      <c r="L217" s="14">
        <v>55.63685727176</v>
      </c>
      <c r="M217" s="14">
        <v>79.137534915013006</v>
      </c>
      <c r="N217" s="14">
        <v>96.415372920059994</v>
      </c>
      <c r="O217" s="14">
        <v>102.08115677705401</v>
      </c>
      <c r="P217" s="14">
        <v>109.770205137443</v>
      </c>
      <c r="Q217" s="14">
        <v>100</v>
      </c>
      <c r="R217" s="14">
        <v>98.245205219409996</v>
      </c>
      <c r="S217" s="14">
        <v>98.920359404042003</v>
      </c>
      <c r="T217" s="14">
        <v>116.11440979945201</v>
      </c>
      <c r="U217" s="14">
        <v>123.175630867565</v>
      </c>
      <c r="Y217" s="22"/>
      <c r="Z217" s="22"/>
      <c r="AA217" s="22"/>
      <c r="AB217" s="27"/>
      <c r="AC217" s="28"/>
    </row>
    <row r="218" spans="1:29">
      <c r="A218" s="5" t="s">
        <v>53</v>
      </c>
      <c r="B218" s="15">
        <v>82.347630930603998</v>
      </c>
      <c r="C218" s="15">
        <v>80.593232212154007</v>
      </c>
      <c r="D218" s="15">
        <v>79.371292546499006</v>
      </c>
      <c r="E218" s="15">
        <v>80.916593530922995</v>
      </c>
      <c r="F218" s="15">
        <v>79.577548560371</v>
      </c>
      <c r="G218" s="15">
        <v>74.107765958572003</v>
      </c>
      <c r="H218" s="15">
        <v>75.608788977827004</v>
      </c>
      <c r="I218" s="15">
        <v>79.616143085236004</v>
      </c>
      <c r="J218" s="15">
        <v>86.341899908008003</v>
      </c>
      <c r="K218" s="15">
        <v>88.467176149641006</v>
      </c>
      <c r="L218" s="15">
        <v>85.406313112622001</v>
      </c>
      <c r="M218" s="15">
        <v>90.100306112737997</v>
      </c>
      <c r="N218" s="15">
        <v>98.399450688886006</v>
      </c>
      <c r="O218" s="15">
        <v>96.237892950418995</v>
      </c>
      <c r="P218" s="15">
        <v>93.649746756474002</v>
      </c>
      <c r="Q218" s="15">
        <v>100</v>
      </c>
      <c r="R218" s="15">
        <v>93.179871633553006</v>
      </c>
      <c r="S218" s="15">
        <v>83.083768623180006</v>
      </c>
      <c r="T218" s="15">
        <v>101.33124676176099</v>
      </c>
      <c r="U218" s="15">
        <v>130.377988432216</v>
      </c>
      <c r="Y218" s="22"/>
      <c r="Z218" s="22"/>
      <c r="AA218" s="22"/>
      <c r="AB218" s="27"/>
      <c r="AC218" s="28"/>
    </row>
    <row r="219" spans="1:29">
      <c r="A219" s="6" t="s">
        <v>54</v>
      </c>
      <c r="B219" s="14">
        <v>39.168265322914003</v>
      </c>
      <c r="C219" s="14">
        <v>44.512935817231003</v>
      </c>
      <c r="D219" s="14">
        <v>45.874969164884</v>
      </c>
      <c r="E219" s="14">
        <v>46.137421496827997</v>
      </c>
      <c r="F219" s="14">
        <v>58.019976489099001</v>
      </c>
      <c r="G219" s="14">
        <v>62.026846226326001</v>
      </c>
      <c r="H219" s="14">
        <v>58.889052375058</v>
      </c>
      <c r="I219" s="14">
        <v>60.769613389081997</v>
      </c>
      <c r="J219" s="14">
        <v>94.145791850446003</v>
      </c>
      <c r="K219" s="14">
        <v>91.125832470364998</v>
      </c>
      <c r="L219" s="14">
        <v>92.713300457060001</v>
      </c>
      <c r="M219" s="14">
        <v>84.712843801822999</v>
      </c>
      <c r="N219" s="14">
        <v>88.455954700297994</v>
      </c>
      <c r="O219" s="14">
        <v>96.076840020418999</v>
      </c>
      <c r="P219" s="14">
        <v>102.003901478188</v>
      </c>
      <c r="Q219" s="14">
        <v>100</v>
      </c>
      <c r="R219" s="14">
        <v>88.969100802911001</v>
      </c>
      <c r="S219" s="14">
        <v>87.206498689293994</v>
      </c>
      <c r="T219" s="14">
        <v>106.772402470044</v>
      </c>
      <c r="U219" s="14">
        <v>123.82595587304399</v>
      </c>
      <c r="Y219" s="22"/>
      <c r="Z219" s="22"/>
      <c r="AA219" s="22"/>
      <c r="AB219" s="27"/>
      <c r="AC219" s="28"/>
    </row>
    <row r="220" spans="1:29">
      <c r="A220" s="5" t="s">
        <v>55</v>
      </c>
      <c r="B220" s="15">
        <v>64.339736155886996</v>
      </c>
      <c r="C220" s="15">
        <v>65.792306906462997</v>
      </c>
      <c r="D220" s="15">
        <v>66.891410193615997</v>
      </c>
      <c r="E220" s="15">
        <v>70.013448448548999</v>
      </c>
      <c r="F220" s="15">
        <v>72.653167941166998</v>
      </c>
      <c r="G220" s="15">
        <v>74.301271497797003</v>
      </c>
      <c r="H220" s="15">
        <v>71.988925197444999</v>
      </c>
      <c r="I220" s="15">
        <v>76.910578301144</v>
      </c>
      <c r="J220" s="15">
        <v>80.721617652451002</v>
      </c>
      <c r="K220" s="15">
        <v>84.377988290942994</v>
      </c>
      <c r="L220" s="15">
        <v>85.056050145990994</v>
      </c>
      <c r="M220" s="15">
        <v>86.184571031288996</v>
      </c>
      <c r="N220" s="15">
        <v>88.694260371414998</v>
      </c>
      <c r="O220" s="15">
        <v>90.324688058478003</v>
      </c>
      <c r="P220" s="15">
        <v>94.664578644187003</v>
      </c>
      <c r="Q220" s="15">
        <v>100</v>
      </c>
      <c r="R220" s="15">
        <v>100.518725575421</v>
      </c>
      <c r="S220" s="15">
        <v>92.734901051093999</v>
      </c>
      <c r="T220" s="15">
        <v>96.788755119382003</v>
      </c>
      <c r="U220" s="15">
        <v>98.729426389099004</v>
      </c>
      <c r="Y220" s="22"/>
      <c r="Z220" s="22"/>
      <c r="AA220" s="22"/>
      <c r="AB220" s="27"/>
      <c r="AC220" s="28"/>
    </row>
    <row r="221" spans="1:29">
      <c r="A221" s="6" t="s">
        <v>56</v>
      </c>
      <c r="B221" s="14">
        <v>56.867089976759999</v>
      </c>
      <c r="C221" s="14">
        <v>58.053125917930998</v>
      </c>
      <c r="D221" s="14">
        <v>57.897860853453999</v>
      </c>
      <c r="E221" s="14">
        <v>61.721702616466999</v>
      </c>
      <c r="F221" s="14">
        <v>63.592922978775</v>
      </c>
      <c r="G221" s="14">
        <v>63.763020570194001</v>
      </c>
      <c r="H221" s="14">
        <v>60.364257164001998</v>
      </c>
      <c r="I221" s="14">
        <v>64.957694133076998</v>
      </c>
      <c r="J221" s="14">
        <v>71.780234721230997</v>
      </c>
      <c r="K221" s="14">
        <v>78.178530772284006</v>
      </c>
      <c r="L221" s="14">
        <v>74.598874991176999</v>
      </c>
      <c r="M221" s="14">
        <v>74.539712136877</v>
      </c>
      <c r="N221" s="14">
        <v>76.380024874425004</v>
      </c>
      <c r="O221" s="14">
        <v>76.533991888827003</v>
      </c>
      <c r="P221" s="14">
        <v>85.155973362511006</v>
      </c>
      <c r="Q221" s="14">
        <v>100</v>
      </c>
      <c r="R221" s="14">
        <v>98.612633310293006</v>
      </c>
      <c r="S221" s="14">
        <v>89.210958600515994</v>
      </c>
      <c r="T221" s="14">
        <v>96.718817412581004</v>
      </c>
      <c r="U221" s="14">
        <v>104.241884867919</v>
      </c>
      <c r="Y221" s="22"/>
      <c r="Z221" s="22"/>
      <c r="AA221" s="22"/>
      <c r="AB221" s="27"/>
      <c r="AC221" s="28"/>
    </row>
    <row r="222" spans="1:29">
      <c r="A222" s="5" t="s">
        <v>57</v>
      </c>
      <c r="B222" s="15">
        <v>82.765566379793</v>
      </c>
      <c r="C222" s="15">
        <v>83.009680485432</v>
      </c>
      <c r="D222" s="15">
        <v>83.790055524815998</v>
      </c>
      <c r="E222" s="15">
        <v>83.421618610197996</v>
      </c>
      <c r="F222" s="15">
        <v>88.658638451802005</v>
      </c>
      <c r="G222" s="15">
        <v>86.321979440451003</v>
      </c>
      <c r="H222" s="15">
        <v>77.811635792119006</v>
      </c>
      <c r="I222" s="15">
        <v>86.708215376751994</v>
      </c>
      <c r="J222" s="15">
        <v>91.436480575285998</v>
      </c>
      <c r="K222" s="15">
        <v>94.537855454872997</v>
      </c>
      <c r="L222" s="15">
        <v>93.761638026263</v>
      </c>
      <c r="M222" s="15">
        <v>92.283054719814999</v>
      </c>
      <c r="N222" s="15">
        <v>91.515697558735994</v>
      </c>
      <c r="O222" s="15">
        <v>89.669949474999996</v>
      </c>
      <c r="P222" s="15">
        <v>96.493300583627999</v>
      </c>
      <c r="Q222" s="15">
        <v>100</v>
      </c>
      <c r="R222" s="15">
        <v>101.376604112575</v>
      </c>
      <c r="S222" s="15">
        <v>95.038435498260995</v>
      </c>
      <c r="T222" s="15">
        <v>102.76622174308601</v>
      </c>
      <c r="U222" s="15">
        <v>107.429744199345</v>
      </c>
      <c r="Y222" s="22"/>
      <c r="Z222" s="22"/>
      <c r="AA222" s="22"/>
      <c r="AB222" s="27"/>
      <c r="AC222" s="28"/>
    </row>
    <row r="223" spans="1:29">
      <c r="A223" s="6" t="s">
        <v>58</v>
      </c>
      <c r="B223" s="14">
        <v>57.871600329224997</v>
      </c>
      <c r="C223" s="14">
        <v>60.808016662413003</v>
      </c>
      <c r="D223" s="14">
        <v>62.384813673110003</v>
      </c>
      <c r="E223" s="14">
        <v>66.047570767219995</v>
      </c>
      <c r="F223" s="14">
        <v>67.861681819967998</v>
      </c>
      <c r="G223" s="14">
        <v>73.426753469510999</v>
      </c>
      <c r="H223" s="14">
        <v>67.566986460248998</v>
      </c>
      <c r="I223" s="14">
        <v>75.543007499119994</v>
      </c>
      <c r="J223" s="14">
        <v>78.023582616937006</v>
      </c>
      <c r="K223" s="14">
        <v>81.385211943171996</v>
      </c>
      <c r="L223" s="14">
        <v>84.027835324628995</v>
      </c>
      <c r="M223" s="14">
        <v>87.924434391033003</v>
      </c>
      <c r="N223" s="14">
        <v>90.723774125519995</v>
      </c>
      <c r="O223" s="14">
        <v>92.943143399562004</v>
      </c>
      <c r="P223" s="14">
        <v>96.807869305791996</v>
      </c>
      <c r="Q223" s="14">
        <v>100</v>
      </c>
      <c r="R223" s="14">
        <v>97.519724767764998</v>
      </c>
      <c r="S223" s="14">
        <v>82.902661872459007</v>
      </c>
      <c r="T223" s="14">
        <v>92.449090158150995</v>
      </c>
      <c r="U223" s="14">
        <v>103.187428818443</v>
      </c>
      <c r="Y223" s="22"/>
      <c r="Z223" s="22"/>
      <c r="AA223" s="22"/>
      <c r="AB223" s="27"/>
      <c r="AC223" s="28"/>
    </row>
    <row r="224" spans="1:29">
      <c r="A224" s="5" t="s">
        <v>59</v>
      </c>
      <c r="B224" s="15">
        <v>20.376171564235001</v>
      </c>
      <c r="C224" s="15">
        <v>22.140583000805002</v>
      </c>
      <c r="D224" s="15">
        <v>24.201327812029</v>
      </c>
      <c r="E224" s="15">
        <v>27.601888625097999</v>
      </c>
      <c r="F224" s="15">
        <v>31.381445466656</v>
      </c>
      <c r="G224" s="15">
        <v>33.199600181393002</v>
      </c>
      <c r="H224" s="15">
        <v>38.610959862793997</v>
      </c>
      <c r="I224" s="15">
        <v>40.922768163267001</v>
      </c>
      <c r="J224" s="15">
        <v>43.244462088629</v>
      </c>
      <c r="K224" s="15">
        <v>54.670691005179997</v>
      </c>
      <c r="L224" s="15">
        <v>58.935679103200997</v>
      </c>
      <c r="M224" s="15">
        <v>63.437027784883</v>
      </c>
      <c r="N224" s="15">
        <v>70.174018380985999</v>
      </c>
      <c r="O224" s="15">
        <v>83.426875405036</v>
      </c>
      <c r="P224" s="15">
        <v>95.556646984335003</v>
      </c>
      <c r="Q224" s="15">
        <v>100</v>
      </c>
      <c r="R224" s="15">
        <v>112.35552473053799</v>
      </c>
      <c r="S224" s="15">
        <v>105.471065717437</v>
      </c>
      <c r="T224" s="15">
        <v>110.435265633017</v>
      </c>
      <c r="U224" s="15">
        <v>129.957130909211</v>
      </c>
      <c r="Y224" s="22"/>
      <c r="Z224" s="22"/>
      <c r="AA224" s="22"/>
      <c r="AB224" s="27"/>
      <c r="AC224" s="28"/>
    </row>
    <row r="225" spans="1:29">
      <c r="A225" s="6" t="s">
        <v>60</v>
      </c>
      <c r="B225" s="14">
        <v>21.673913194549002</v>
      </c>
      <c r="C225" s="14">
        <v>26.757032066175</v>
      </c>
      <c r="D225" s="14">
        <v>26.627113586718998</v>
      </c>
      <c r="E225" s="14">
        <v>31.710062346392998</v>
      </c>
      <c r="F225" s="14">
        <v>37.528886457292998</v>
      </c>
      <c r="G225" s="14">
        <v>43.796596197367997</v>
      </c>
      <c r="H225" s="14">
        <v>45.107363082318997</v>
      </c>
      <c r="I225" s="14">
        <v>54.817074636149002</v>
      </c>
      <c r="J225" s="14">
        <v>55.026768382515002</v>
      </c>
      <c r="K225" s="14">
        <v>59.936579368590998</v>
      </c>
      <c r="L225" s="14">
        <v>66.797769897452</v>
      </c>
      <c r="M225" s="14">
        <v>69.033544050163997</v>
      </c>
      <c r="N225" s="14">
        <v>74.613440494694004</v>
      </c>
      <c r="O225" s="14">
        <v>87.739977293311995</v>
      </c>
      <c r="P225" s="14">
        <v>95.751834024011998</v>
      </c>
      <c r="Q225" s="14">
        <v>100</v>
      </c>
      <c r="R225" s="14">
        <v>100.916968573156</v>
      </c>
      <c r="S225" s="14">
        <v>93.628836856991001</v>
      </c>
      <c r="T225" s="14">
        <v>101.356845507655</v>
      </c>
      <c r="U225" s="14">
        <v>108.246357866903</v>
      </c>
      <c r="Y225" s="22"/>
      <c r="Z225" s="22"/>
      <c r="AA225" s="22"/>
      <c r="AB225" s="27"/>
      <c r="AC225" s="28"/>
    </row>
    <row r="226" spans="1:29">
      <c r="A226" s="5" t="s">
        <v>61</v>
      </c>
      <c r="B226" s="15">
        <v>66.982168941664</v>
      </c>
      <c r="C226" s="15">
        <v>69.580907493411999</v>
      </c>
      <c r="D226" s="15">
        <v>71.343203338424999</v>
      </c>
      <c r="E226" s="15">
        <v>75.287187496767999</v>
      </c>
      <c r="F226" s="15">
        <v>78.720104676299997</v>
      </c>
      <c r="G226" s="15">
        <v>82.290829560825998</v>
      </c>
      <c r="H226" s="15">
        <v>82.980484099155007</v>
      </c>
      <c r="I226" s="15">
        <v>85.660686969823004</v>
      </c>
      <c r="J226" s="15">
        <v>88.204850875348001</v>
      </c>
      <c r="K226" s="15">
        <v>90.672401567156001</v>
      </c>
      <c r="L226" s="15">
        <v>91.567193151219001</v>
      </c>
      <c r="M226" s="15">
        <v>93.696796155892997</v>
      </c>
      <c r="N226" s="15">
        <v>96.121277630096003</v>
      </c>
      <c r="O226" s="15">
        <v>97.708794625053997</v>
      </c>
      <c r="P226" s="15">
        <v>98.667875707812001</v>
      </c>
      <c r="Q226" s="15">
        <v>100</v>
      </c>
      <c r="R226" s="15">
        <v>101.93954104706199</v>
      </c>
      <c r="S226" s="15">
        <v>102.12598852330299</v>
      </c>
      <c r="T226" s="15">
        <v>105.318306514916</v>
      </c>
      <c r="U226" s="15">
        <v>107.16224826487699</v>
      </c>
      <c r="Y226" s="22"/>
      <c r="Z226" s="22"/>
      <c r="AA226" s="22"/>
      <c r="AB226" s="27"/>
      <c r="AC226" s="28"/>
    </row>
    <row r="227" spans="1:29">
      <c r="A227" s="6" t="s">
        <v>62</v>
      </c>
      <c r="B227" s="14">
        <v>58.382332671656997</v>
      </c>
      <c r="C227" s="14">
        <v>70.436511972611001</v>
      </c>
      <c r="D227" s="14">
        <v>71.218090149174003</v>
      </c>
      <c r="E227" s="14">
        <v>72.526798705741001</v>
      </c>
      <c r="F227" s="14">
        <v>74.141849857555997</v>
      </c>
      <c r="G227" s="14">
        <v>79.061192168291001</v>
      </c>
      <c r="H227" s="14">
        <v>77.343509907308999</v>
      </c>
      <c r="I227" s="14">
        <v>82.395193532752998</v>
      </c>
      <c r="J227" s="14">
        <v>92.631777805975005</v>
      </c>
      <c r="K227" s="14">
        <v>86.400005181270004</v>
      </c>
      <c r="L227" s="14">
        <v>89.983710925994004</v>
      </c>
      <c r="M227" s="14">
        <v>84.626478315336001</v>
      </c>
      <c r="N227" s="14">
        <v>93.462988536531</v>
      </c>
      <c r="O227" s="14">
        <v>100.85567581230799</v>
      </c>
      <c r="P227" s="14">
        <v>94.819614719659995</v>
      </c>
      <c r="Q227" s="14">
        <v>100</v>
      </c>
      <c r="R227" s="14">
        <v>97.816815283067996</v>
      </c>
      <c r="S227" s="14">
        <v>103.298270669003</v>
      </c>
      <c r="T227" s="14">
        <v>113.16687530096701</v>
      </c>
      <c r="U227" s="14">
        <v>107.71928973179</v>
      </c>
      <c r="Y227" s="22"/>
      <c r="Z227" s="22"/>
      <c r="AA227" s="22"/>
      <c r="AB227" s="27"/>
      <c r="AC227" s="28"/>
    </row>
    <row r="228" spans="1:29">
      <c r="A228" s="5" t="s">
        <v>63</v>
      </c>
      <c r="B228" s="15">
        <v>59.515148224562999</v>
      </c>
      <c r="C228" s="15">
        <v>57.275491367141001</v>
      </c>
      <c r="D228" s="15">
        <v>53.844065588012</v>
      </c>
      <c r="E228" s="15">
        <v>58.136062547507997</v>
      </c>
      <c r="F228" s="15">
        <v>60.125963731132998</v>
      </c>
      <c r="G228" s="15">
        <v>58.209360408296</v>
      </c>
      <c r="H228" s="15">
        <v>60.820936040829999</v>
      </c>
      <c r="I228" s="15">
        <v>66.679335432729005</v>
      </c>
      <c r="J228" s="15">
        <v>70.118905418612002</v>
      </c>
      <c r="K228" s="15">
        <v>74.910413725702995</v>
      </c>
      <c r="L228" s="15">
        <v>72.763057878162996</v>
      </c>
      <c r="M228" s="15">
        <v>80.977847757627998</v>
      </c>
      <c r="N228" s="15">
        <v>87.324899554783002</v>
      </c>
      <c r="O228" s="15">
        <v>96.028341839505003</v>
      </c>
      <c r="P228" s="15">
        <v>100.230752524704</v>
      </c>
      <c r="Q228" s="15">
        <v>100</v>
      </c>
      <c r="R228" s="15">
        <v>104.704636768379</v>
      </c>
      <c r="S228" s="15">
        <v>104.05581496362301</v>
      </c>
      <c r="T228" s="15">
        <v>113.926593549788</v>
      </c>
      <c r="U228" s="15">
        <v>128.423281572375</v>
      </c>
      <c r="Y228" s="22"/>
      <c r="Z228" s="22"/>
      <c r="AA228" s="22"/>
      <c r="AB228" s="27"/>
      <c r="AC228" s="28"/>
    </row>
    <row r="229" spans="1:29">
      <c r="A229" s="6" t="s">
        <v>64</v>
      </c>
      <c r="B229" s="14">
        <v>57.614392284044001</v>
      </c>
      <c r="C229" s="14">
        <v>56.691057932117999</v>
      </c>
      <c r="D229" s="14">
        <v>62.042877863146003</v>
      </c>
      <c r="E229" s="14">
        <v>68.197672226850003</v>
      </c>
      <c r="F229" s="14">
        <v>70.857747125253994</v>
      </c>
      <c r="G229" s="14">
        <v>68.079853963866995</v>
      </c>
      <c r="H229" s="14">
        <v>63.881086569635002</v>
      </c>
      <c r="I229" s="14">
        <v>65.719505557039</v>
      </c>
      <c r="J229" s="14">
        <v>67.413720598043</v>
      </c>
      <c r="K229" s="14">
        <v>72.087387628089004</v>
      </c>
      <c r="L229" s="14">
        <v>77.098522002500005</v>
      </c>
      <c r="M229" s="14">
        <v>81.131691652965998</v>
      </c>
      <c r="N229" s="14">
        <v>85.232139005801997</v>
      </c>
      <c r="O229" s="14">
        <v>87.517987017988006</v>
      </c>
      <c r="P229" s="14">
        <v>98.024438238347003</v>
      </c>
      <c r="Q229" s="14">
        <v>100</v>
      </c>
      <c r="R229" s="14">
        <v>106.10841980323301</v>
      </c>
      <c r="S229" s="14">
        <v>102.98782665502</v>
      </c>
      <c r="T229" s="14">
        <v>65.951485023626006</v>
      </c>
      <c r="U229" s="14">
        <v>14.302228956358</v>
      </c>
      <c r="Y229" s="22"/>
      <c r="Z229" s="22"/>
      <c r="AA229" s="22"/>
      <c r="AB229" s="27"/>
      <c r="AC229" s="28"/>
    </row>
    <row r="230" spans="1:29">
      <c r="A230" s="5" t="s">
        <v>65</v>
      </c>
      <c r="B230" s="15">
        <v>85.809396339768</v>
      </c>
      <c r="C230" s="15">
        <v>85.849228966973996</v>
      </c>
      <c r="D230" s="15">
        <v>87.233874831308</v>
      </c>
      <c r="E230" s="15">
        <v>87.008959924647996</v>
      </c>
      <c r="F230" s="15">
        <v>86.676606645492001</v>
      </c>
      <c r="G230" s="15">
        <v>88.652083553687007</v>
      </c>
      <c r="H230" s="15">
        <v>91.451274244046004</v>
      </c>
      <c r="I230" s="15">
        <v>92.938528799319002</v>
      </c>
      <c r="J230" s="15">
        <v>95.654563410666</v>
      </c>
      <c r="K230" s="15">
        <v>96.431100445392005</v>
      </c>
      <c r="L230" s="15">
        <v>99.105555384479004</v>
      </c>
      <c r="M230" s="15">
        <v>96.864194546757005</v>
      </c>
      <c r="N230" s="15">
        <v>95.838150088934</v>
      </c>
      <c r="O230" s="15">
        <v>98.998332535298005</v>
      </c>
      <c r="P230" s="15">
        <v>99.276413125147997</v>
      </c>
      <c r="Q230" s="15">
        <v>100</v>
      </c>
      <c r="R230" s="15">
        <v>102.674631276345</v>
      </c>
      <c r="S230" s="15">
        <v>99.074738815947995</v>
      </c>
      <c r="T230" s="15">
        <v>99.199291698953004</v>
      </c>
      <c r="U230" s="15">
        <v>100.91377640376901</v>
      </c>
      <c r="Y230" s="22"/>
      <c r="Z230" s="22"/>
      <c r="AA230" s="22"/>
      <c r="AB230" s="27"/>
      <c r="AC230" s="28"/>
    </row>
    <row r="231" spans="1:29">
      <c r="A231" s="6" t="s">
        <v>66</v>
      </c>
      <c r="B231" s="14">
        <v>69.269517235869003</v>
      </c>
      <c r="C231" s="14">
        <v>64.730753786118996</v>
      </c>
      <c r="D231" s="14">
        <v>65.066247081246999</v>
      </c>
      <c r="E231" s="14">
        <v>72.400431803361997</v>
      </c>
      <c r="F231" s="14">
        <v>78.828550853630006</v>
      </c>
      <c r="G231" s="14">
        <v>84.539442967382996</v>
      </c>
      <c r="H231" s="14">
        <v>88.195465907688998</v>
      </c>
      <c r="I231" s="14">
        <v>88.683305486048994</v>
      </c>
      <c r="J231" s="14">
        <v>95.531704884009002</v>
      </c>
      <c r="K231" s="14">
        <v>95.805417901382</v>
      </c>
      <c r="L231" s="14">
        <v>96.705242304080997</v>
      </c>
      <c r="M231" s="14">
        <v>95.631255525715005</v>
      </c>
      <c r="N231" s="14">
        <v>100.185380086531</v>
      </c>
      <c r="O231" s="14">
        <v>97.312390000901999</v>
      </c>
      <c r="P231" s="14">
        <v>94.990336936507006</v>
      </c>
      <c r="Q231" s="14">
        <v>100</v>
      </c>
      <c r="R231" s="14">
        <v>101.183189361807</v>
      </c>
      <c r="S231" s="14">
        <v>101.019930670883</v>
      </c>
      <c r="T231" s="14">
        <v>107.015504908861</v>
      </c>
      <c r="U231" s="14">
        <v>105.207294530201</v>
      </c>
      <c r="Y231" s="22"/>
      <c r="Z231" s="22"/>
      <c r="AA231" s="22"/>
      <c r="AB231" s="27"/>
      <c r="AC231" s="28"/>
    </row>
    <row r="232" spans="1:29">
      <c r="A232" s="5" t="s">
        <v>67</v>
      </c>
      <c r="B232" s="15">
        <v>75.620739513968999</v>
      </c>
      <c r="C232" s="15">
        <v>75.234778476458004</v>
      </c>
      <c r="D232" s="15">
        <v>75.764106589380006</v>
      </c>
      <c r="E232" s="15">
        <v>80.684723470250006</v>
      </c>
      <c r="F232" s="15">
        <v>84.956985048033999</v>
      </c>
      <c r="G232" s="15">
        <v>84.445847457818005</v>
      </c>
      <c r="H232" s="15">
        <v>83.842469429458006</v>
      </c>
      <c r="I232" s="15">
        <v>88.082857347989005</v>
      </c>
      <c r="J232" s="15">
        <v>87.678126266695998</v>
      </c>
      <c r="K232" s="15">
        <v>90.581913211566999</v>
      </c>
      <c r="L232" s="15">
        <v>92.472085596550997</v>
      </c>
      <c r="M232" s="15">
        <v>90.971158201848993</v>
      </c>
      <c r="N232" s="15">
        <v>93.914062819441</v>
      </c>
      <c r="O232" s="15">
        <v>97.833621430432004</v>
      </c>
      <c r="P232" s="15">
        <v>98.783231106889005</v>
      </c>
      <c r="Q232" s="15">
        <v>100</v>
      </c>
      <c r="R232" s="15">
        <v>97.011506390991002</v>
      </c>
      <c r="S232" s="15">
        <v>52.743565464794003</v>
      </c>
      <c r="T232" s="15">
        <v>69.190277052929005</v>
      </c>
      <c r="U232" s="15">
        <v>96.221780140649997</v>
      </c>
      <c r="Y232" s="22"/>
      <c r="Z232" s="22"/>
      <c r="AA232" s="22"/>
      <c r="AB232" s="27"/>
      <c r="AC232" s="28"/>
    </row>
    <row r="233" spans="1:29">
      <c r="A233" s="6" t="s">
        <v>68</v>
      </c>
      <c r="B233" s="14">
        <v>66.747085608126</v>
      </c>
      <c r="C233" s="14">
        <v>66.567363021515007</v>
      </c>
      <c r="D233" s="14">
        <v>68.402052230240997</v>
      </c>
      <c r="E233" s="14">
        <v>71.786927378388</v>
      </c>
      <c r="F233" s="14">
        <v>68.432961390233004</v>
      </c>
      <c r="G233" s="14">
        <v>66.016284100076007</v>
      </c>
      <c r="H233" s="14">
        <v>63.337424286382003</v>
      </c>
      <c r="I233" s="14">
        <v>66.743778079435003</v>
      </c>
      <c r="J233" s="14">
        <v>67.047740980732002</v>
      </c>
      <c r="K233" s="14">
        <v>74.112348328630006</v>
      </c>
      <c r="L233" s="14">
        <v>75.401701135056001</v>
      </c>
      <c r="M233" s="14">
        <v>80.501499472191</v>
      </c>
      <c r="N233" s="14">
        <v>92.291621760962002</v>
      </c>
      <c r="O233" s="14">
        <v>97.975665618589005</v>
      </c>
      <c r="P233" s="14">
        <v>97.128846961510007</v>
      </c>
      <c r="Q233" s="14">
        <v>100</v>
      </c>
      <c r="R233" s="14">
        <v>100.80144159551099</v>
      </c>
      <c r="S233" s="14">
        <v>52.866884195861999</v>
      </c>
      <c r="T233" s="14">
        <v>63.783443515805999</v>
      </c>
      <c r="U233" s="14">
        <v>72.156797354464004</v>
      </c>
      <c r="Y233" s="22"/>
      <c r="Z233" s="22"/>
      <c r="AA233" s="22"/>
      <c r="AB233" s="27"/>
      <c r="AC233" s="28"/>
    </row>
    <row r="234" spans="1:29">
      <c r="A234" s="5" t="s">
        <v>69</v>
      </c>
      <c r="B234" s="15">
        <v>72.839310428768002</v>
      </c>
      <c r="C234" s="15">
        <v>75.585525449574007</v>
      </c>
      <c r="D234" s="15">
        <v>76.555366563887006</v>
      </c>
      <c r="E234" s="15">
        <v>78.550398706929997</v>
      </c>
      <c r="F234" s="15">
        <v>81.135740629603006</v>
      </c>
      <c r="G234" s="15">
        <v>83.466460506695</v>
      </c>
      <c r="H234" s="15">
        <v>83.303745441489994</v>
      </c>
      <c r="I234" s="15">
        <v>86.000925863552993</v>
      </c>
      <c r="J234" s="15">
        <v>87.155848786082004</v>
      </c>
      <c r="K234" s="15">
        <v>89.849785432366005</v>
      </c>
      <c r="L234" s="15">
        <v>94.130119807279996</v>
      </c>
      <c r="M234" s="15">
        <v>98.095530440586998</v>
      </c>
      <c r="N234" s="15">
        <v>102.743397050403</v>
      </c>
      <c r="O234" s="15">
        <v>103.896367966269</v>
      </c>
      <c r="P234" s="15">
        <v>100.98539018699501</v>
      </c>
      <c r="Q234" s="15">
        <v>100</v>
      </c>
      <c r="R234" s="15">
        <v>103.799944578321</v>
      </c>
      <c r="S234" s="15">
        <v>87.031599734527006</v>
      </c>
      <c r="T234" s="15">
        <v>94.123761432635007</v>
      </c>
      <c r="U234" s="15">
        <v>95.769470500969007</v>
      </c>
      <c r="Y234" s="22"/>
      <c r="Z234" s="22"/>
      <c r="AA234" s="22"/>
      <c r="AB234" s="27"/>
      <c r="AC234" s="28"/>
    </row>
    <row r="235" spans="1:29">
      <c r="A235" s="6" t="s">
        <v>70</v>
      </c>
      <c r="B235" s="14">
        <v>70.843407149761006</v>
      </c>
      <c r="C235" s="14">
        <v>71.826977216203005</v>
      </c>
      <c r="D235" s="14">
        <v>72.248969760397998</v>
      </c>
      <c r="E235" s="14">
        <v>75.602845332843003</v>
      </c>
      <c r="F235" s="14">
        <v>73.944622951648</v>
      </c>
      <c r="G235" s="14">
        <v>77.209449826580993</v>
      </c>
      <c r="H235" s="14">
        <v>84.555587006281002</v>
      </c>
      <c r="I235" s="14">
        <v>86.519042464932994</v>
      </c>
      <c r="J235" s="14">
        <v>89.008887167450993</v>
      </c>
      <c r="K235" s="14">
        <v>90.918493023040995</v>
      </c>
      <c r="L235" s="14">
        <v>90.466219090514002</v>
      </c>
      <c r="M235" s="14">
        <v>93.185851182641997</v>
      </c>
      <c r="N235" s="14">
        <v>94.541169546606994</v>
      </c>
      <c r="O235" s="14">
        <v>94.856310143428999</v>
      </c>
      <c r="P235" s="14">
        <v>94.790782791013996</v>
      </c>
      <c r="Q235" s="14">
        <v>100</v>
      </c>
      <c r="R235" s="14">
        <v>95.630120575014999</v>
      </c>
      <c r="S235" s="14">
        <v>100.12343658677401</v>
      </c>
      <c r="T235" s="14">
        <v>101.68455229892101</v>
      </c>
      <c r="U235" s="14">
        <v>100.719099148346</v>
      </c>
      <c r="Y235" s="22"/>
      <c r="Z235" s="22"/>
      <c r="AA235" s="22"/>
      <c r="AB235" s="27"/>
      <c r="AC235" s="28"/>
    </row>
    <row r="236" spans="1:29">
      <c r="A236" s="5" t="s">
        <v>76</v>
      </c>
      <c r="B236" s="8" t="s">
        <v>25</v>
      </c>
      <c r="C236" s="8" t="s">
        <v>25</v>
      </c>
      <c r="D236" s="8" t="s">
        <v>25</v>
      </c>
      <c r="E236" s="8" t="s">
        <v>25</v>
      </c>
      <c r="F236" s="8" t="s">
        <v>25</v>
      </c>
      <c r="G236" s="8" t="s">
        <v>25</v>
      </c>
      <c r="H236" s="8" t="s">
        <v>25</v>
      </c>
      <c r="I236" s="8" t="s">
        <v>25</v>
      </c>
      <c r="J236" s="8" t="s">
        <v>25</v>
      </c>
      <c r="K236" s="8" t="s">
        <v>25</v>
      </c>
      <c r="L236" s="8" t="s">
        <v>25</v>
      </c>
      <c r="M236" s="8" t="s">
        <v>25</v>
      </c>
      <c r="N236" s="8" t="s">
        <v>25</v>
      </c>
      <c r="O236" s="8" t="s">
        <v>25</v>
      </c>
      <c r="P236" s="8" t="s">
        <v>25</v>
      </c>
      <c r="Q236" s="8" t="s">
        <v>25</v>
      </c>
      <c r="R236" s="8" t="s">
        <v>25</v>
      </c>
      <c r="S236" s="8" t="s">
        <v>25</v>
      </c>
      <c r="T236" s="8" t="s">
        <v>25</v>
      </c>
      <c r="U236" s="8" t="s">
        <v>25</v>
      </c>
      <c r="Y236" s="22"/>
      <c r="Z236" s="22"/>
      <c r="AA236" s="22"/>
      <c r="AB236" s="27"/>
      <c r="AC236" s="28"/>
    </row>
    <row r="237" spans="1:29" ht="16">
      <c r="A237" s="6" t="s">
        <v>26</v>
      </c>
      <c r="B237" s="9">
        <v>322100.68400000001</v>
      </c>
      <c r="C237" s="9">
        <v>352905</v>
      </c>
      <c r="D237" s="9">
        <v>367768.35700000002</v>
      </c>
      <c r="E237" s="9">
        <v>416999.88400000002</v>
      </c>
      <c r="F237" s="9">
        <v>440846.13900000002</v>
      </c>
      <c r="G237" s="9">
        <v>477522.00300000003</v>
      </c>
      <c r="H237" s="9">
        <v>483834.41800000001</v>
      </c>
      <c r="I237" s="9">
        <v>532581.47699999996</v>
      </c>
      <c r="J237" s="9">
        <v>588734.58700000006</v>
      </c>
      <c r="K237" s="9">
        <v>647244.28099999996</v>
      </c>
      <c r="L237" s="9">
        <v>686884.429</v>
      </c>
      <c r="M237" s="9">
        <v>762441.92500000005</v>
      </c>
      <c r="N237" s="9">
        <v>852692.98600000003</v>
      </c>
      <c r="O237" s="9">
        <v>935441.91899999999</v>
      </c>
      <c r="P237" s="9">
        <v>1059902.706</v>
      </c>
      <c r="Q237" s="9">
        <v>1120602.844</v>
      </c>
      <c r="R237" s="9">
        <v>1146609.6880000001</v>
      </c>
      <c r="S237" s="9">
        <v>1130405.5660000001</v>
      </c>
      <c r="T237" s="9">
        <v>1249700.7390000001</v>
      </c>
      <c r="U237" s="9">
        <v>1374749.3640000001</v>
      </c>
      <c r="Y237" s="22"/>
      <c r="Z237" s="22"/>
      <c r="AA237" s="22"/>
      <c r="AB237" s="27"/>
      <c r="AC237" s="28"/>
    </row>
    <row r="238" spans="1:29">
      <c r="A238" s="5" t="s">
        <v>27</v>
      </c>
      <c r="B238" s="10">
        <v>15443.914000000001</v>
      </c>
      <c r="C238" s="10">
        <v>15235.572</v>
      </c>
      <c r="D238" s="10">
        <v>14843.937</v>
      </c>
      <c r="E238" s="10">
        <v>14743.982</v>
      </c>
      <c r="F238" s="10">
        <v>15807.384</v>
      </c>
      <c r="G238" s="10">
        <v>10722.364</v>
      </c>
      <c r="H238" s="10">
        <v>19010.624</v>
      </c>
      <c r="I238" s="10">
        <v>21245.780999999999</v>
      </c>
      <c r="J238" s="10">
        <v>20100.226999999999</v>
      </c>
      <c r="K238" s="10">
        <v>18872.516</v>
      </c>
      <c r="L238" s="10">
        <v>26480.844000000001</v>
      </c>
      <c r="M238" s="10">
        <v>40960.061000000002</v>
      </c>
      <c r="N238" s="10">
        <v>50706.720000000001</v>
      </c>
      <c r="O238" s="10">
        <v>62604.421000000002</v>
      </c>
      <c r="P238" s="10">
        <v>61684.559000000001</v>
      </c>
      <c r="Q238" s="10">
        <v>62815.406999999999</v>
      </c>
      <c r="R238" s="10">
        <v>68190.245999999999</v>
      </c>
      <c r="S238" s="10">
        <v>72307.491999999998</v>
      </c>
      <c r="T238" s="10">
        <v>77552.482000000004</v>
      </c>
      <c r="U238" s="10">
        <v>67888.884999999995</v>
      </c>
      <c r="Y238" s="22"/>
      <c r="Z238" s="22"/>
      <c r="AA238" s="22"/>
      <c r="AB238" s="27"/>
      <c r="AC238" s="28"/>
    </row>
    <row r="239" spans="1:29" ht="16">
      <c r="A239" s="6" t="s">
        <v>28</v>
      </c>
      <c r="B239" s="11" t="s">
        <v>25</v>
      </c>
      <c r="C239" s="11" t="s">
        <v>25</v>
      </c>
      <c r="D239" s="11" t="s">
        <v>25</v>
      </c>
      <c r="E239" s="11" t="s">
        <v>25</v>
      </c>
      <c r="F239" s="11" t="s">
        <v>25</v>
      </c>
      <c r="G239" s="11" t="s">
        <v>25</v>
      </c>
      <c r="H239" s="11" t="s">
        <v>25</v>
      </c>
      <c r="I239" s="11" t="s">
        <v>25</v>
      </c>
      <c r="J239" s="11" t="s">
        <v>25</v>
      </c>
      <c r="K239" s="11" t="s">
        <v>25</v>
      </c>
      <c r="L239" s="11" t="s">
        <v>25</v>
      </c>
      <c r="M239" s="11" t="s">
        <v>25</v>
      </c>
      <c r="N239" s="11" t="s">
        <v>25</v>
      </c>
      <c r="O239" s="11" t="s">
        <v>25</v>
      </c>
      <c r="P239" s="11" t="s">
        <v>25</v>
      </c>
      <c r="Q239" s="11" t="s">
        <v>25</v>
      </c>
      <c r="R239" s="11" t="s">
        <v>25</v>
      </c>
      <c r="S239" s="11" t="s">
        <v>25</v>
      </c>
      <c r="T239" s="11" t="s">
        <v>25</v>
      </c>
      <c r="U239" s="11" t="s">
        <v>25</v>
      </c>
      <c r="Y239" s="22"/>
      <c r="Z239" s="22"/>
      <c r="AA239" s="22"/>
      <c r="AB239" s="27"/>
      <c r="AC239" s="28"/>
    </row>
    <row r="240" spans="1:29">
      <c r="A240" s="5" t="s">
        <v>29</v>
      </c>
      <c r="B240" s="10">
        <v>306656.77</v>
      </c>
      <c r="C240" s="10">
        <v>337669.42800000001</v>
      </c>
      <c r="D240" s="10">
        <v>352924.42</v>
      </c>
      <c r="E240" s="10">
        <v>402255.902</v>
      </c>
      <c r="F240" s="10">
        <v>425038.755</v>
      </c>
      <c r="G240" s="10">
        <v>466799.63900000002</v>
      </c>
      <c r="H240" s="10">
        <v>464823.79399999999</v>
      </c>
      <c r="I240" s="10">
        <v>511335.696</v>
      </c>
      <c r="J240" s="10">
        <v>568634.36</v>
      </c>
      <c r="K240" s="10">
        <v>628371.76500000001</v>
      </c>
      <c r="L240" s="10">
        <v>660403.58499999996</v>
      </c>
      <c r="M240" s="10">
        <v>721481.86399999994</v>
      </c>
      <c r="N240" s="10">
        <v>801986.26599999995</v>
      </c>
      <c r="O240" s="10">
        <v>872837.49800000002</v>
      </c>
      <c r="P240" s="10">
        <v>998218.147</v>
      </c>
      <c r="Q240" s="10">
        <v>1057787.4369999999</v>
      </c>
      <c r="R240" s="10">
        <v>1078419.442</v>
      </c>
      <c r="S240" s="10">
        <v>1058098.074</v>
      </c>
      <c r="T240" s="10">
        <v>1172148.257</v>
      </c>
      <c r="U240" s="10">
        <v>1306860.4790000001</v>
      </c>
      <c r="Y240" s="22"/>
      <c r="Z240" s="22"/>
      <c r="AA240" s="22"/>
      <c r="AB240" s="27"/>
      <c r="AC240" s="28"/>
    </row>
    <row r="241" spans="1:29">
      <c r="A241" s="6" t="s">
        <v>30</v>
      </c>
      <c r="B241" s="9">
        <v>13157.543</v>
      </c>
      <c r="C241" s="9">
        <v>14810.81</v>
      </c>
      <c r="D241" s="9">
        <v>14861.531999999999</v>
      </c>
      <c r="E241" s="9">
        <v>15507.928</v>
      </c>
      <c r="F241" s="9">
        <v>17214.063999999998</v>
      </c>
      <c r="G241" s="9">
        <v>19781.054</v>
      </c>
      <c r="H241" s="9">
        <v>19644.072</v>
      </c>
      <c r="I241" s="9">
        <v>21167.56</v>
      </c>
      <c r="J241" s="9">
        <v>25136.472000000002</v>
      </c>
      <c r="K241" s="9">
        <v>23913.014999999999</v>
      </c>
      <c r="L241" s="9">
        <v>25091.866999999998</v>
      </c>
      <c r="M241" s="9">
        <v>25347.385999999999</v>
      </c>
      <c r="N241" s="9">
        <v>27617.431</v>
      </c>
      <c r="O241" s="9">
        <v>31124.859</v>
      </c>
      <c r="P241" s="9">
        <v>35503.222999999998</v>
      </c>
      <c r="Q241" s="9">
        <v>40472.769999999997</v>
      </c>
      <c r="R241" s="9">
        <v>41019.074000000001</v>
      </c>
      <c r="S241" s="9">
        <v>47676.497000000003</v>
      </c>
      <c r="T241" s="9">
        <v>59078.059000000001</v>
      </c>
      <c r="U241" s="9">
        <v>66283.173999999999</v>
      </c>
      <c r="Y241" s="22"/>
      <c r="Z241" s="22"/>
      <c r="AA241" s="22"/>
      <c r="AB241" s="27"/>
      <c r="AC241" s="28"/>
    </row>
    <row r="242" spans="1:29">
      <c r="A242" s="5" t="s">
        <v>31</v>
      </c>
      <c r="B242" s="10">
        <v>13157.543</v>
      </c>
      <c r="C242" s="10">
        <v>14810.81</v>
      </c>
      <c r="D242" s="10">
        <v>14861.531999999999</v>
      </c>
      <c r="E242" s="10">
        <v>15507.928</v>
      </c>
      <c r="F242" s="10">
        <v>17214.063999999998</v>
      </c>
      <c r="G242" s="10">
        <v>19781.054</v>
      </c>
      <c r="H242" s="10">
        <v>19644.072</v>
      </c>
      <c r="I242" s="10">
        <v>21167.56</v>
      </c>
      <c r="J242" s="10">
        <v>25136.472000000002</v>
      </c>
      <c r="K242" s="10">
        <v>23913.014999999999</v>
      </c>
      <c r="L242" s="10">
        <v>25091.866999999998</v>
      </c>
      <c r="M242" s="10">
        <v>25347.385999999999</v>
      </c>
      <c r="N242" s="10">
        <v>27617.431</v>
      </c>
      <c r="O242" s="10">
        <v>31124.859</v>
      </c>
      <c r="P242" s="10">
        <v>35503.222999999998</v>
      </c>
      <c r="Q242" s="10">
        <v>40472.769999999997</v>
      </c>
      <c r="R242" s="10">
        <v>41019.074000000001</v>
      </c>
      <c r="S242" s="10">
        <v>47676.497000000003</v>
      </c>
      <c r="T242" s="10">
        <v>59078.059000000001</v>
      </c>
      <c r="U242" s="10">
        <v>66283.173999999999</v>
      </c>
      <c r="Y242" s="22"/>
      <c r="Z242" s="22"/>
      <c r="AA242" s="22"/>
      <c r="AB242" s="27"/>
      <c r="AC242" s="28"/>
    </row>
    <row r="243" spans="1:29">
      <c r="A243" s="6" t="s">
        <v>32</v>
      </c>
      <c r="B243" s="9">
        <v>8604.3130000000001</v>
      </c>
      <c r="C243" s="9">
        <v>9535.1129999999994</v>
      </c>
      <c r="D243" s="9">
        <v>8551.2139999999999</v>
      </c>
      <c r="E243" s="9">
        <v>9450.16</v>
      </c>
      <c r="F243" s="9">
        <v>11397.843999999999</v>
      </c>
      <c r="G243" s="9">
        <v>13632.502</v>
      </c>
      <c r="H243" s="9">
        <v>13146.424000000001</v>
      </c>
      <c r="I243" s="9">
        <v>14128.007</v>
      </c>
      <c r="J243" s="9">
        <v>17342.493999999999</v>
      </c>
      <c r="K243" s="9">
        <v>15831.143</v>
      </c>
      <c r="L243" s="9">
        <v>15957.429</v>
      </c>
      <c r="M243" s="9">
        <v>14768.734</v>
      </c>
      <c r="N243" s="9">
        <v>16250.441999999999</v>
      </c>
      <c r="O243" s="9">
        <v>19338.032999999999</v>
      </c>
      <c r="P243" s="9">
        <v>23394.893</v>
      </c>
      <c r="Q243" s="9">
        <v>27346.371999999999</v>
      </c>
      <c r="R243" s="9">
        <v>27334.600999999999</v>
      </c>
      <c r="S243" s="9">
        <v>33033.440000000002</v>
      </c>
      <c r="T243" s="9">
        <v>42968.057999999997</v>
      </c>
      <c r="U243" s="9">
        <v>49225.733999999997</v>
      </c>
      <c r="Y243" s="22"/>
      <c r="Z243" s="22"/>
      <c r="AA243" s="22"/>
      <c r="AB243" s="27"/>
      <c r="AC243" s="28"/>
    </row>
    <row r="244" spans="1:29">
      <c r="A244" s="5" t="s">
        <v>33</v>
      </c>
      <c r="B244" s="10">
        <v>4354.5529999999999</v>
      </c>
      <c r="C244" s="10">
        <v>5066.924</v>
      </c>
      <c r="D244" s="10">
        <v>6075.8739999999998</v>
      </c>
      <c r="E244" s="10">
        <v>5752.4229999999998</v>
      </c>
      <c r="F244" s="10">
        <v>5577.1909999999998</v>
      </c>
      <c r="G244" s="10">
        <v>5902.51</v>
      </c>
      <c r="H244" s="10">
        <v>6193.2179999999998</v>
      </c>
      <c r="I244" s="10">
        <v>6776.0690000000004</v>
      </c>
      <c r="J244" s="10">
        <v>7481.4210000000003</v>
      </c>
      <c r="K244" s="10">
        <v>7747.9250000000002</v>
      </c>
      <c r="L244" s="10">
        <v>8725.8160000000007</v>
      </c>
      <c r="M244" s="10">
        <v>10173.124</v>
      </c>
      <c r="N244" s="10">
        <v>11066.803</v>
      </c>
      <c r="O244" s="10">
        <v>11450.623</v>
      </c>
      <c r="P244" s="10">
        <v>11702.215</v>
      </c>
      <c r="Q244" s="10">
        <v>12668.584999999999</v>
      </c>
      <c r="R244" s="10">
        <v>13194.796</v>
      </c>
      <c r="S244" s="10">
        <v>14142.382</v>
      </c>
      <c r="T244" s="10">
        <v>15509.391</v>
      </c>
      <c r="U244" s="10">
        <v>16441.516</v>
      </c>
      <c r="Y244" s="22"/>
      <c r="Z244" s="22"/>
      <c r="AA244" s="22"/>
      <c r="AB244" s="27"/>
      <c r="AC244" s="28"/>
    </row>
    <row r="245" spans="1:29">
      <c r="A245" s="6" t="s">
        <v>34</v>
      </c>
      <c r="B245" s="9">
        <v>0</v>
      </c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Y245" s="22"/>
      <c r="Z245" s="22"/>
      <c r="AA245" s="22"/>
      <c r="AB245" s="27"/>
      <c r="AC245" s="28"/>
    </row>
    <row r="246" spans="1:29">
      <c r="A246" s="5" t="s">
        <v>35</v>
      </c>
      <c r="B246" s="10">
        <v>198.67699999999999</v>
      </c>
      <c r="C246" s="10">
        <v>208.773</v>
      </c>
      <c r="D246" s="10">
        <v>234.44399999999999</v>
      </c>
      <c r="E246" s="10">
        <v>305.34500000000003</v>
      </c>
      <c r="F246" s="10">
        <v>239.029</v>
      </c>
      <c r="G246" s="10">
        <v>246.042</v>
      </c>
      <c r="H246" s="10">
        <v>304.43</v>
      </c>
      <c r="I246" s="10">
        <v>263.48399999999998</v>
      </c>
      <c r="J246" s="10">
        <v>312.55700000000002</v>
      </c>
      <c r="K246" s="10">
        <v>333.947</v>
      </c>
      <c r="L246" s="10">
        <v>408.62200000000001</v>
      </c>
      <c r="M246" s="10">
        <v>405.52800000000002</v>
      </c>
      <c r="N246" s="10">
        <v>300.18599999999998</v>
      </c>
      <c r="O246" s="10">
        <v>336.20299999999997</v>
      </c>
      <c r="P246" s="10">
        <v>406.11500000000001</v>
      </c>
      <c r="Q246" s="10">
        <v>457.81299999999999</v>
      </c>
      <c r="R246" s="10">
        <v>489.67700000000002</v>
      </c>
      <c r="S246" s="10">
        <v>500.67500000000001</v>
      </c>
      <c r="T246" s="10">
        <v>600.61</v>
      </c>
      <c r="U246" s="10">
        <v>615.92399999999998</v>
      </c>
      <c r="Y246" s="22"/>
      <c r="Z246" s="22"/>
      <c r="AA246" s="22"/>
      <c r="AB246" s="27"/>
      <c r="AC246" s="28"/>
    </row>
    <row r="247" spans="1:29">
      <c r="A247" s="6" t="s">
        <v>36</v>
      </c>
      <c r="B247" s="9">
        <v>112046.397</v>
      </c>
      <c r="C247" s="9">
        <v>125008.853</v>
      </c>
      <c r="D247" s="9">
        <v>123712.198</v>
      </c>
      <c r="E247" s="9">
        <v>150031.32999999999</v>
      </c>
      <c r="F247" s="9">
        <v>147760.46900000001</v>
      </c>
      <c r="G247" s="9">
        <v>164395.565</v>
      </c>
      <c r="H247" s="9">
        <v>156199.48499999999</v>
      </c>
      <c r="I247" s="9">
        <v>176284.08300000001</v>
      </c>
      <c r="J247" s="9">
        <v>199134.16200000001</v>
      </c>
      <c r="K247" s="9">
        <v>226190.25700000001</v>
      </c>
      <c r="L247" s="9">
        <v>243232.356</v>
      </c>
      <c r="M247" s="9">
        <v>285146.26299999998</v>
      </c>
      <c r="N247" s="9">
        <v>335404.00199999998</v>
      </c>
      <c r="O247" s="9">
        <v>374315.66700000002</v>
      </c>
      <c r="P247" s="9">
        <v>441823.85600000003</v>
      </c>
      <c r="Q247" s="9">
        <v>440483.07400000002</v>
      </c>
      <c r="R247" s="9">
        <v>439377.33500000002</v>
      </c>
      <c r="S247" s="9">
        <v>435984.46600000001</v>
      </c>
      <c r="T247" s="9">
        <v>496774.00400000002</v>
      </c>
      <c r="U247" s="9">
        <v>566262.97199999995</v>
      </c>
      <c r="Y247" s="22"/>
      <c r="Z247" s="22"/>
      <c r="AA247" s="22"/>
      <c r="AB247" s="27"/>
      <c r="AC247" s="28"/>
    </row>
    <row r="248" spans="1:29">
      <c r="A248" s="5" t="s">
        <v>37</v>
      </c>
      <c r="B248" s="10">
        <v>2918.0239999999999</v>
      </c>
      <c r="C248" s="10">
        <v>3503.9070000000002</v>
      </c>
      <c r="D248" s="10">
        <v>6059.4780000000001</v>
      </c>
      <c r="E248" s="10">
        <v>5964.4589999999998</v>
      </c>
      <c r="F248" s="10">
        <v>5668.9840000000004</v>
      </c>
      <c r="G248" s="10">
        <v>6783.3289999999997</v>
      </c>
      <c r="H248" s="10">
        <v>3698.9360000000001</v>
      </c>
      <c r="I248" s="10">
        <v>3499.9960000000001</v>
      </c>
      <c r="J248" s="10">
        <v>3100.6990000000001</v>
      </c>
      <c r="K248" s="10">
        <v>3844.73</v>
      </c>
      <c r="L248" s="10">
        <v>3202.4250000000002</v>
      </c>
      <c r="M248" s="10">
        <v>3038.2869999999998</v>
      </c>
      <c r="N248" s="10">
        <v>2961.1390000000001</v>
      </c>
      <c r="O248" s="10">
        <v>3100.0549999999998</v>
      </c>
      <c r="P248" s="10">
        <v>3585.4209999999998</v>
      </c>
      <c r="Q248" s="10">
        <v>3488.2359999999999</v>
      </c>
      <c r="R248" s="10">
        <v>3018.989</v>
      </c>
      <c r="S248" s="10">
        <v>2815.5909999999999</v>
      </c>
      <c r="T248" s="10">
        <v>2938.9679999999998</v>
      </c>
      <c r="U248" s="10">
        <v>2972.1030000000001</v>
      </c>
      <c r="Y248" s="22"/>
      <c r="Z248" s="22"/>
      <c r="AA248" s="22"/>
      <c r="AB248" s="27"/>
      <c r="AC248" s="28"/>
    </row>
    <row r="249" spans="1:29">
      <c r="A249" s="6" t="s">
        <v>38</v>
      </c>
      <c r="B249" s="9">
        <v>0</v>
      </c>
      <c r="C249" s="9">
        <v>0</v>
      </c>
      <c r="D249" s="9">
        <v>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0</v>
      </c>
      <c r="Q249" s="9">
        <v>0</v>
      </c>
      <c r="R249" s="9">
        <v>0</v>
      </c>
      <c r="S249" s="9">
        <v>0</v>
      </c>
      <c r="T249" s="9">
        <v>0</v>
      </c>
      <c r="U249" s="9">
        <v>0</v>
      </c>
      <c r="Y249" s="22"/>
      <c r="Z249" s="22"/>
      <c r="AA249" s="22"/>
      <c r="AB249" s="27"/>
      <c r="AC249" s="28"/>
    </row>
    <row r="250" spans="1:29">
      <c r="A250" s="5" t="s">
        <v>39</v>
      </c>
      <c r="B250" s="10">
        <v>2918.0239999999999</v>
      </c>
      <c r="C250" s="10">
        <v>3503.9070000000002</v>
      </c>
      <c r="D250" s="10">
        <v>6059.4780000000001</v>
      </c>
      <c r="E250" s="10">
        <v>5964.4589999999998</v>
      </c>
      <c r="F250" s="10">
        <v>5668.9840000000004</v>
      </c>
      <c r="G250" s="10">
        <v>6783.3289999999997</v>
      </c>
      <c r="H250" s="10">
        <v>3698.9360000000001</v>
      </c>
      <c r="I250" s="10">
        <v>3499.9960000000001</v>
      </c>
      <c r="J250" s="10">
        <v>3100.6990000000001</v>
      </c>
      <c r="K250" s="10">
        <v>3844.73</v>
      </c>
      <c r="L250" s="10">
        <v>3202.4250000000002</v>
      </c>
      <c r="M250" s="10">
        <v>3038.2869999999998</v>
      </c>
      <c r="N250" s="10">
        <v>2961.1390000000001</v>
      </c>
      <c r="O250" s="10">
        <v>3100.0549999999998</v>
      </c>
      <c r="P250" s="10">
        <v>3585.4209999999998</v>
      </c>
      <c r="Q250" s="10">
        <v>3488.2359999999999</v>
      </c>
      <c r="R250" s="10">
        <v>3018.989</v>
      </c>
      <c r="S250" s="10">
        <v>2815.5909999999999</v>
      </c>
      <c r="T250" s="10">
        <v>2938.9679999999998</v>
      </c>
      <c r="U250" s="10">
        <v>2972.1030000000001</v>
      </c>
      <c r="Y250" s="22"/>
      <c r="Z250" s="22"/>
      <c r="AA250" s="22"/>
      <c r="AB250" s="27"/>
      <c r="AC250" s="28"/>
    </row>
    <row r="251" spans="1:29">
      <c r="A251" s="6" t="s">
        <v>40</v>
      </c>
      <c r="B251" s="9">
        <v>6757.509</v>
      </c>
      <c r="C251" s="9">
        <v>6588.7449999999999</v>
      </c>
      <c r="D251" s="9">
        <v>6649.0479999999998</v>
      </c>
      <c r="E251" s="9">
        <v>7446.3090000000002</v>
      </c>
      <c r="F251" s="9">
        <v>7909.8320000000003</v>
      </c>
      <c r="G251" s="9">
        <v>8357.5460000000003</v>
      </c>
      <c r="H251" s="9">
        <v>6834.3209999999999</v>
      </c>
      <c r="I251" s="9">
        <v>6868.2929999999997</v>
      </c>
      <c r="J251" s="9">
        <v>6672.1130000000003</v>
      </c>
      <c r="K251" s="9">
        <v>7098.848</v>
      </c>
      <c r="L251" s="9">
        <v>8472.6910000000007</v>
      </c>
      <c r="M251" s="9">
        <v>10642.553</v>
      </c>
      <c r="N251" s="9">
        <v>9871.6209999999992</v>
      </c>
      <c r="O251" s="9">
        <v>11202.843000000001</v>
      </c>
      <c r="P251" s="9">
        <v>18386.686000000002</v>
      </c>
      <c r="Q251" s="9">
        <v>22035.111000000001</v>
      </c>
      <c r="R251" s="9">
        <v>23289.988000000001</v>
      </c>
      <c r="S251" s="9">
        <v>21874.723999999998</v>
      </c>
      <c r="T251" s="9">
        <v>18441.749</v>
      </c>
      <c r="U251" s="9">
        <v>25298.773000000001</v>
      </c>
      <c r="Y251" s="22"/>
      <c r="Z251" s="22"/>
      <c r="AA251" s="22"/>
      <c r="AB251" s="27"/>
      <c r="AC251" s="28"/>
    </row>
    <row r="252" spans="1:29">
      <c r="A252" s="5" t="s">
        <v>41</v>
      </c>
      <c r="B252" s="10">
        <v>25953.565999999999</v>
      </c>
      <c r="C252" s="10">
        <v>28292.381000000001</v>
      </c>
      <c r="D252" s="10">
        <v>26835.294999999998</v>
      </c>
      <c r="E252" s="10">
        <v>34729.726000000002</v>
      </c>
      <c r="F252" s="10">
        <v>33467.364999999998</v>
      </c>
      <c r="G252" s="10">
        <v>38538.237999999998</v>
      </c>
      <c r="H252" s="10">
        <v>35422.752</v>
      </c>
      <c r="I252" s="10">
        <v>32967.911999999997</v>
      </c>
      <c r="J252" s="10">
        <v>43122.305</v>
      </c>
      <c r="K252" s="10">
        <v>48013.557000000001</v>
      </c>
      <c r="L252" s="10">
        <v>53500.338000000003</v>
      </c>
      <c r="M252" s="10">
        <v>56312.743000000002</v>
      </c>
      <c r="N252" s="10">
        <v>59973.525999999998</v>
      </c>
      <c r="O252" s="10">
        <v>70028.495999999999</v>
      </c>
      <c r="P252" s="10">
        <v>85851.395000000004</v>
      </c>
      <c r="Q252" s="10">
        <v>79961.589000000007</v>
      </c>
      <c r="R252" s="10">
        <v>79011.547000000006</v>
      </c>
      <c r="S252" s="10">
        <v>65337.379000000001</v>
      </c>
      <c r="T252" s="10">
        <v>79523.862999999998</v>
      </c>
      <c r="U252" s="10">
        <v>80729.062999999995</v>
      </c>
      <c r="Y252" s="22"/>
      <c r="Z252" s="22"/>
      <c r="AA252" s="22"/>
      <c r="AB252" s="27"/>
      <c r="AC252" s="28"/>
    </row>
    <row r="253" spans="1:29">
      <c r="A253" s="6" t="s">
        <v>42</v>
      </c>
      <c r="B253" s="9">
        <v>76417.297999999995</v>
      </c>
      <c r="C253" s="9">
        <v>86623.82</v>
      </c>
      <c r="D253" s="9">
        <v>84168.376999999993</v>
      </c>
      <c r="E253" s="9">
        <v>101890.836</v>
      </c>
      <c r="F253" s="9">
        <v>100714.288</v>
      </c>
      <c r="G253" s="9">
        <v>110716.452</v>
      </c>
      <c r="H253" s="9">
        <v>110243.476</v>
      </c>
      <c r="I253" s="9">
        <v>132947.88200000001</v>
      </c>
      <c r="J253" s="9">
        <v>146239.04500000001</v>
      </c>
      <c r="K253" s="9">
        <v>167233.122</v>
      </c>
      <c r="L253" s="9">
        <v>178056.902</v>
      </c>
      <c r="M253" s="9">
        <v>215152.68</v>
      </c>
      <c r="N253" s="9">
        <v>262597.71600000001</v>
      </c>
      <c r="O253" s="9">
        <v>289984.27299999999</v>
      </c>
      <c r="P253" s="9">
        <v>334000.35399999999</v>
      </c>
      <c r="Q253" s="9">
        <v>334998.13799999998</v>
      </c>
      <c r="R253" s="9">
        <v>334056.81099999999</v>
      </c>
      <c r="S253" s="9">
        <v>345956.772</v>
      </c>
      <c r="T253" s="9">
        <v>395869.424</v>
      </c>
      <c r="U253" s="9">
        <v>457263.033</v>
      </c>
      <c r="Y253" s="22"/>
      <c r="Z253" s="22"/>
      <c r="AA253" s="22"/>
      <c r="AB253" s="27"/>
      <c r="AC253" s="28"/>
    </row>
    <row r="254" spans="1:29">
      <c r="A254" s="5" t="s">
        <v>43</v>
      </c>
      <c r="B254" s="10">
        <v>17861.381000000001</v>
      </c>
      <c r="C254" s="10">
        <v>20195.807000000001</v>
      </c>
      <c r="D254" s="10">
        <v>22288.973000000002</v>
      </c>
      <c r="E254" s="10">
        <v>22900.244999999999</v>
      </c>
      <c r="F254" s="10">
        <v>25933.756000000001</v>
      </c>
      <c r="G254" s="10">
        <v>28908.76</v>
      </c>
      <c r="H254" s="10">
        <v>31860.736000000001</v>
      </c>
      <c r="I254" s="10">
        <v>33539.502</v>
      </c>
      <c r="J254" s="10">
        <v>38137.082000000002</v>
      </c>
      <c r="K254" s="10">
        <v>41282.51</v>
      </c>
      <c r="L254" s="10">
        <v>42038.470999999998</v>
      </c>
      <c r="M254" s="10">
        <v>46067.97</v>
      </c>
      <c r="N254" s="10">
        <v>52098.074000000001</v>
      </c>
      <c r="O254" s="10">
        <v>57625.137999999999</v>
      </c>
      <c r="P254" s="10">
        <v>62010.235999999997</v>
      </c>
      <c r="Q254" s="10">
        <v>65645.839000000007</v>
      </c>
      <c r="R254" s="10">
        <v>67662.45</v>
      </c>
      <c r="S254" s="10">
        <v>73389.596000000005</v>
      </c>
      <c r="T254" s="10">
        <v>79509.160999999993</v>
      </c>
      <c r="U254" s="10">
        <v>95539.38</v>
      </c>
      <c r="Y254" s="22"/>
      <c r="Z254" s="22"/>
      <c r="AA254" s="22"/>
      <c r="AB254" s="27"/>
      <c r="AC254" s="28"/>
    </row>
    <row r="255" spans="1:29">
      <c r="A255" s="6" t="s">
        <v>44</v>
      </c>
      <c r="B255" s="9">
        <v>648.67700000000002</v>
      </c>
      <c r="C255" s="9">
        <v>749.053</v>
      </c>
      <c r="D255" s="9">
        <v>704.52099999999996</v>
      </c>
      <c r="E255" s="9">
        <v>715.63199999999995</v>
      </c>
      <c r="F255" s="9">
        <v>777.06</v>
      </c>
      <c r="G255" s="9">
        <v>863.85</v>
      </c>
      <c r="H255" s="9">
        <v>946.69399999999996</v>
      </c>
      <c r="I255" s="9">
        <v>1030.2840000000001</v>
      </c>
      <c r="J255" s="9">
        <v>1260.4780000000001</v>
      </c>
      <c r="K255" s="9">
        <v>899.23199999999997</v>
      </c>
      <c r="L255" s="9">
        <v>824.83199999999999</v>
      </c>
      <c r="M255" s="9">
        <v>1793.241</v>
      </c>
      <c r="N255" s="9">
        <v>3067.5189999999998</v>
      </c>
      <c r="O255" s="9">
        <v>3366.6880000000001</v>
      </c>
      <c r="P255" s="9">
        <v>3817.9810000000002</v>
      </c>
      <c r="Q255" s="9">
        <v>3866.1480000000001</v>
      </c>
      <c r="R255" s="9">
        <v>3850.6529999999998</v>
      </c>
      <c r="S255" s="9">
        <v>3880.7829999999999</v>
      </c>
      <c r="T255" s="9">
        <v>4010.5909999999999</v>
      </c>
      <c r="U255" s="9">
        <v>4378.2539999999999</v>
      </c>
      <c r="Y255" s="22"/>
      <c r="Z255" s="22"/>
      <c r="AA255" s="22"/>
      <c r="AB255" s="27"/>
      <c r="AC255" s="28"/>
    </row>
    <row r="256" spans="1:29">
      <c r="A256" s="5" t="s">
        <v>45</v>
      </c>
      <c r="B256" s="10">
        <v>1002.569</v>
      </c>
      <c r="C256" s="10">
        <v>977.77</v>
      </c>
      <c r="D256" s="10">
        <v>1028.855</v>
      </c>
      <c r="E256" s="10">
        <v>1193.33</v>
      </c>
      <c r="F256" s="10">
        <v>1325.2059999999999</v>
      </c>
      <c r="G256" s="10">
        <v>1231.2059999999999</v>
      </c>
      <c r="H256" s="10">
        <v>1391.258</v>
      </c>
      <c r="I256" s="10">
        <v>1638.758</v>
      </c>
      <c r="J256" s="10">
        <v>1829.796</v>
      </c>
      <c r="K256" s="10">
        <v>2125.5390000000002</v>
      </c>
      <c r="L256" s="10">
        <v>2103.884</v>
      </c>
      <c r="M256" s="10">
        <v>2203.8470000000002</v>
      </c>
      <c r="N256" s="10">
        <v>2462.7109999999998</v>
      </c>
      <c r="O256" s="10">
        <v>2755.569</v>
      </c>
      <c r="P256" s="10">
        <v>3201.4229999999998</v>
      </c>
      <c r="Q256" s="10">
        <v>3370.1660000000002</v>
      </c>
      <c r="R256" s="10">
        <v>3237.7620000000002</v>
      </c>
      <c r="S256" s="10">
        <v>2846.248</v>
      </c>
      <c r="T256" s="10">
        <v>3292.5509999999999</v>
      </c>
      <c r="U256" s="10">
        <v>3342.866</v>
      </c>
      <c r="Y256" s="22"/>
      <c r="Z256" s="22"/>
      <c r="AA256" s="22"/>
      <c r="AB256" s="27"/>
      <c r="AC256" s="28"/>
    </row>
    <row r="257" spans="1:29">
      <c r="A257" s="6" t="s">
        <v>46</v>
      </c>
      <c r="B257" s="9">
        <v>10962.624</v>
      </c>
      <c r="C257" s="9">
        <v>11595.388000000001</v>
      </c>
      <c r="D257" s="9">
        <v>11524.545</v>
      </c>
      <c r="E257" s="9">
        <v>12021.475</v>
      </c>
      <c r="F257" s="9">
        <v>12530.273999999999</v>
      </c>
      <c r="G257" s="9">
        <v>12404.971</v>
      </c>
      <c r="H257" s="9">
        <v>12101.118</v>
      </c>
      <c r="I257" s="9">
        <v>13714.33</v>
      </c>
      <c r="J257" s="9">
        <v>15254.68</v>
      </c>
      <c r="K257" s="9">
        <v>16687.079000000002</v>
      </c>
      <c r="L257" s="9">
        <v>17646.003000000001</v>
      </c>
      <c r="M257" s="9">
        <v>18843.875</v>
      </c>
      <c r="N257" s="9">
        <v>21565.373</v>
      </c>
      <c r="O257" s="9">
        <v>21926.744999999999</v>
      </c>
      <c r="P257" s="9">
        <v>22492.976999999999</v>
      </c>
      <c r="Q257" s="9">
        <v>23408.647000000001</v>
      </c>
      <c r="R257" s="9">
        <v>22661.71</v>
      </c>
      <c r="S257" s="9">
        <v>16911.692999999999</v>
      </c>
      <c r="T257" s="9">
        <v>21287.243999999999</v>
      </c>
      <c r="U257" s="9">
        <v>24939.538</v>
      </c>
      <c r="Y257" s="22"/>
      <c r="Z257" s="22"/>
      <c r="AA257" s="22"/>
      <c r="AB257" s="27"/>
      <c r="AC257" s="28"/>
    </row>
    <row r="258" spans="1:29">
      <c r="A258" s="5" t="s">
        <v>47</v>
      </c>
      <c r="B258" s="10">
        <v>157.85900000000001</v>
      </c>
      <c r="C258" s="10">
        <v>167.822</v>
      </c>
      <c r="D258" s="10">
        <v>176.40199999999999</v>
      </c>
      <c r="E258" s="10">
        <v>186.95699999999999</v>
      </c>
      <c r="F258" s="10">
        <v>206.70099999999999</v>
      </c>
      <c r="G258" s="10">
        <v>195.345</v>
      </c>
      <c r="H258" s="10">
        <v>186.374</v>
      </c>
      <c r="I258" s="10">
        <v>212.09</v>
      </c>
      <c r="J258" s="10">
        <v>230.10900000000001</v>
      </c>
      <c r="K258" s="10">
        <v>280.137</v>
      </c>
      <c r="L258" s="10">
        <v>331.85199999999998</v>
      </c>
      <c r="M258" s="10">
        <v>395.99299999999999</v>
      </c>
      <c r="N258" s="10">
        <v>481.101</v>
      </c>
      <c r="O258" s="10">
        <v>550.14</v>
      </c>
      <c r="P258" s="10">
        <v>641.94399999999996</v>
      </c>
      <c r="Q258" s="10">
        <v>683.27700000000004</v>
      </c>
      <c r="R258" s="10">
        <v>726.53099999999995</v>
      </c>
      <c r="S258" s="10">
        <v>776.79399999999998</v>
      </c>
      <c r="T258" s="10">
        <v>1031.2190000000001</v>
      </c>
      <c r="U258" s="10">
        <v>1251.098</v>
      </c>
      <c r="Y258" s="22"/>
      <c r="Z258" s="22"/>
      <c r="AA258" s="22"/>
      <c r="AB258" s="27"/>
      <c r="AC258" s="28"/>
    </row>
    <row r="259" spans="1:29">
      <c r="A259" s="6" t="s">
        <v>48</v>
      </c>
      <c r="B259" s="9">
        <v>2023.152</v>
      </c>
      <c r="C259" s="9">
        <v>2271.5790000000002</v>
      </c>
      <c r="D259" s="9">
        <v>2563.3850000000002</v>
      </c>
      <c r="E259" s="9">
        <v>2849.9349999999999</v>
      </c>
      <c r="F259" s="9">
        <v>3195.1660000000002</v>
      </c>
      <c r="G259" s="9">
        <v>3493.0340000000001</v>
      </c>
      <c r="H259" s="9">
        <v>3670.3710000000001</v>
      </c>
      <c r="I259" s="9">
        <v>3895.1770000000001</v>
      </c>
      <c r="J259" s="9">
        <v>4347.7359999999999</v>
      </c>
      <c r="K259" s="9">
        <v>4727.6559999999999</v>
      </c>
      <c r="L259" s="9">
        <v>5011.82</v>
      </c>
      <c r="M259" s="9">
        <v>5369.8149999999996</v>
      </c>
      <c r="N259" s="9">
        <v>5987.625</v>
      </c>
      <c r="O259" s="9">
        <v>6009.7259999999997</v>
      </c>
      <c r="P259" s="9">
        <v>6653.9139999999998</v>
      </c>
      <c r="Q259" s="9">
        <v>6911.45</v>
      </c>
      <c r="R259" s="9">
        <v>6937.6670000000004</v>
      </c>
      <c r="S259" s="9">
        <v>6775.6469999999999</v>
      </c>
      <c r="T259" s="9">
        <v>7971.6310000000003</v>
      </c>
      <c r="U259" s="9">
        <v>9445.3009999999995</v>
      </c>
      <c r="Y259" s="22"/>
      <c r="Z259" s="22"/>
      <c r="AA259" s="22"/>
      <c r="AB259" s="27"/>
      <c r="AC259" s="28"/>
    </row>
    <row r="260" spans="1:29">
      <c r="A260" s="5" t="s">
        <v>49</v>
      </c>
      <c r="B260" s="10">
        <v>16067.985000000001</v>
      </c>
      <c r="C260" s="10">
        <v>20266.756000000001</v>
      </c>
      <c r="D260" s="10">
        <v>13734.483</v>
      </c>
      <c r="E260" s="10">
        <v>27243.149000000001</v>
      </c>
      <c r="F260" s="10">
        <v>22194.276999999998</v>
      </c>
      <c r="G260" s="10">
        <v>26560.285</v>
      </c>
      <c r="H260" s="10">
        <v>22768.915000000001</v>
      </c>
      <c r="I260" s="10">
        <v>28409.245999999999</v>
      </c>
      <c r="J260" s="10">
        <v>29660.414000000001</v>
      </c>
      <c r="K260" s="10">
        <v>36845.031999999999</v>
      </c>
      <c r="L260" s="10">
        <v>32314.527999999998</v>
      </c>
      <c r="M260" s="10">
        <v>38436.373</v>
      </c>
      <c r="N260" s="10">
        <v>43238.978000000003</v>
      </c>
      <c r="O260" s="10">
        <v>35628.519999999997</v>
      </c>
      <c r="P260" s="10">
        <v>54128.06</v>
      </c>
      <c r="Q260" s="10">
        <v>67197.354000000007</v>
      </c>
      <c r="R260" s="10">
        <v>54193.767999999996</v>
      </c>
      <c r="S260" s="10">
        <v>55032.49</v>
      </c>
      <c r="T260" s="10">
        <v>61317.59</v>
      </c>
      <c r="U260" s="10">
        <v>69066.342000000004</v>
      </c>
      <c r="Y260" s="22"/>
      <c r="Z260" s="22"/>
      <c r="AA260" s="22"/>
      <c r="AB260" s="27"/>
      <c r="AC260" s="28"/>
    </row>
    <row r="261" spans="1:29">
      <c r="A261" s="6" t="s">
        <v>50</v>
      </c>
      <c r="B261" s="9">
        <v>1548.0989999999999</v>
      </c>
      <c r="C261" s="9">
        <v>1642.598</v>
      </c>
      <c r="D261" s="9">
        <v>1762.2660000000001</v>
      </c>
      <c r="E261" s="9">
        <v>2013.5139999999999</v>
      </c>
      <c r="F261" s="9">
        <v>2131.3119999999999</v>
      </c>
      <c r="G261" s="9">
        <v>2125.39</v>
      </c>
      <c r="H261" s="9">
        <v>1748.279</v>
      </c>
      <c r="I261" s="9">
        <v>1912.614</v>
      </c>
      <c r="J261" s="9">
        <v>2740.402</v>
      </c>
      <c r="K261" s="9">
        <v>3140.8519999999999</v>
      </c>
      <c r="L261" s="9">
        <v>3299.308</v>
      </c>
      <c r="M261" s="9">
        <v>3454.605</v>
      </c>
      <c r="N261" s="9">
        <v>3999.0160000000001</v>
      </c>
      <c r="O261" s="9">
        <v>4836.7960000000003</v>
      </c>
      <c r="P261" s="9">
        <v>5364.3729999999996</v>
      </c>
      <c r="Q261" s="9">
        <v>5035.1689999999999</v>
      </c>
      <c r="R261" s="9">
        <v>5260.33</v>
      </c>
      <c r="S261" s="9">
        <v>5316.0810000000001</v>
      </c>
      <c r="T261" s="9">
        <v>6291.8909999999996</v>
      </c>
      <c r="U261" s="9">
        <v>7328.607</v>
      </c>
      <c r="Y261" s="22"/>
      <c r="Z261" s="22"/>
      <c r="AA261" s="22"/>
      <c r="AB261" s="27"/>
      <c r="AC261" s="28"/>
    </row>
    <row r="262" spans="1:29">
      <c r="A262" s="5" t="s">
        <v>51</v>
      </c>
      <c r="B262" s="10">
        <v>2085.402</v>
      </c>
      <c r="C262" s="10">
        <v>2662.5410000000002</v>
      </c>
      <c r="D262" s="10">
        <v>5816.7830000000004</v>
      </c>
      <c r="E262" s="10">
        <v>6883.6490000000003</v>
      </c>
      <c r="F262" s="10">
        <v>6733.9880000000003</v>
      </c>
      <c r="G262" s="10">
        <v>9837.1239999999998</v>
      </c>
      <c r="H262" s="10">
        <v>8656.5529999999999</v>
      </c>
      <c r="I262" s="10">
        <v>10614.289000000001</v>
      </c>
      <c r="J262" s="10">
        <v>11201.361000000001</v>
      </c>
      <c r="K262" s="10">
        <v>12505.35</v>
      </c>
      <c r="L262" s="10">
        <v>17184.638999999999</v>
      </c>
      <c r="M262" s="10">
        <v>16950.482</v>
      </c>
      <c r="N262" s="10">
        <v>19119.894</v>
      </c>
      <c r="O262" s="10">
        <v>20559.328000000001</v>
      </c>
      <c r="P262" s="10">
        <v>20380.331999999999</v>
      </c>
      <c r="Q262" s="10">
        <v>21170.764999999999</v>
      </c>
      <c r="R262" s="10">
        <v>24608.109</v>
      </c>
      <c r="S262" s="10">
        <v>23468.102999999999</v>
      </c>
      <c r="T262" s="10">
        <v>28040.322</v>
      </c>
      <c r="U262" s="10">
        <v>31953.297999999999</v>
      </c>
      <c r="Y262" s="22"/>
      <c r="Z262" s="22"/>
      <c r="AA262" s="22"/>
      <c r="AB262" s="27"/>
      <c r="AC262" s="28"/>
    </row>
    <row r="263" spans="1:29">
      <c r="A263" s="6" t="s">
        <v>52</v>
      </c>
      <c r="B263" s="9">
        <v>22930.297999999999</v>
      </c>
      <c r="C263" s="9">
        <v>24993.724999999999</v>
      </c>
      <c r="D263" s="9">
        <v>23410.366999999998</v>
      </c>
      <c r="E263" s="9">
        <v>24641.404999999999</v>
      </c>
      <c r="F263" s="9">
        <v>24247.244999999999</v>
      </c>
      <c r="G263" s="9">
        <v>23620.078000000001</v>
      </c>
      <c r="H263" s="9">
        <v>25392.173999999999</v>
      </c>
      <c r="I263" s="9">
        <v>36307.428999999996</v>
      </c>
      <c r="J263" s="9">
        <v>39130.777000000002</v>
      </c>
      <c r="K263" s="9">
        <v>46199.264999999999</v>
      </c>
      <c r="L263" s="9">
        <v>54618.281000000003</v>
      </c>
      <c r="M263" s="9">
        <v>78915.73</v>
      </c>
      <c r="N263" s="9">
        <v>107270.715</v>
      </c>
      <c r="O263" s="9">
        <v>132990.052</v>
      </c>
      <c r="P263" s="9">
        <v>151063.046</v>
      </c>
      <c r="Q263" s="9">
        <v>132981.476</v>
      </c>
      <c r="R263" s="9">
        <v>140575.58300000001</v>
      </c>
      <c r="S263" s="9">
        <v>153273.054</v>
      </c>
      <c r="T263" s="9">
        <v>177752.68400000001</v>
      </c>
      <c r="U263" s="9">
        <v>203268.71400000001</v>
      </c>
      <c r="Y263" s="22"/>
      <c r="Z263" s="22"/>
      <c r="AA263" s="22"/>
      <c r="AB263" s="27"/>
      <c r="AC263" s="28"/>
    </row>
    <row r="264" spans="1:29">
      <c r="A264" s="5" t="s">
        <v>53</v>
      </c>
      <c r="B264" s="10">
        <v>713.21900000000005</v>
      </c>
      <c r="C264" s="10">
        <v>592.74400000000003</v>
      </c>
      <c r="D264" s="10">
        <v>593.28899999999999</v>
      </c>
      <c r="E264" s="10">
        <v>648.923</v>
      </c>
      <c r="F264" s="10">
        <v>682.23</v>
      </c>
      <c r="G264" s="10">
        <v>628.92200000000003</v>
      </c>
      <c r="H264" s="10">
        <v>625.45000000000005</v>
      </c>
      <c r="I264" s="10">
        <v>676.76499999999999</v>
      </c>
      <c r="J264" s="10">
        <v>793.226</v>
      </c>
      <c r="K264" s="10">
        <v>867.19</v>
      </c>
      <c r="L264" s="10">
        <v>899.75300000000004</v>
      </c>
      <c r="M264" s="10">
        <v>997.75800000000004</v>
      </c>
      <c r="N264" s="10">
        <v>1199.9259999999999</v>
      </c>
      <c r="O264" s="10">
        <v>1229.52</v>
      </c>
      <c r="P264" s="10">
        <v>1357.4939999999999</v>
      </c>
      <c r="Q264" s="10">
        <v>1513.1679999999999</v>
      </c>
      <c r="R264" s="10">
        <v>1521.4280000000001</v>
      </c>
      <c r="S264" s="10">
        <v>1392.0150000000001</v>
      </c>
      <c r="T264" s="10">
        <v>1719.931</v>
      </c>
      <c r="U264" s="10">
        <v>2437.1729999999998</v>
      </c>
      <c r="Y264" s="22"/>
      <c r="Z264" s="22"/>
      <c r="AA264" s="22"/>
      <c r="AB264" s="27"/>
      <c r="AC264" s="28"/>
    </row>
    <row r="265" spans="1:29">
      <c r="A265" s="6" t="s">
        <v>54</v>
      </c>
      <c r="B265" s="9">
        <v>416.03300000000002</v>
      </c>
      <c r="C265" s="9">
        <v>508.03699999999998</v>
      </c>
      <c r="D265" s="9">
        <v>564.50800000000004</v>
      </c>
      <c r="E265" s="9">
        <v>592.62199999999996</v>
      </c>
      <c r="F265" s="9">
        <v>757.07299999999998</v>
      </c>
      <c r="G265" s="9">
        <v>847.48699999999997</v>
      </c>
      <c r="H265" s="9">
        <v>895.55399999999997</v>
      </c>
      <c r="I265" s="9">
        <v>997.39800000000002</v>
      </c>
      <c r="J265" s="9">
        <v>1652.9839999999999</v>
      </c>
      <c r="K265" s="9">
        <v>1673.28</v>
      </c>
      <c r="L265" s="9">
        <v>1783.5309999999999</v>
      </c>
      <c r="M265" s="9">
        <v>1722.991</v>
      </c>
      <c r="N265" s="9">
        <v>2106.7840000000001</v>
      </c>
      <c r="O265" s="9">
        <v>2506.0509999999999</v>
      </c>
      <c r="P265" s="9">
        <v>2888.5740000000001</v>
      </c>
      <c r="Q265" s="9">
        <v>3214.6790000000001</v>
      </c>
      <c r="R265" s="9">
        <v>2820.82</v>
      </c>
      <c r="S265" s="9">
        <v>2894.268</v>
      </c>
      <c r="T265" s="9">
        <v>3644.6089999999999</v>
      </c>
      <c r="U265" s="9">
        <v>4312.4620000000004</v>
      </c>
      <c r="Y265" s="22"/>
      <c r="Z265" s="22"/>
      <c r="AA265" s="22"/>
      <c r="AB265" s="27"/>
      <c r="AC265" s="28"/>
    </row>
    <row r="266" spans="1:29">
      <c r="A266" s="5" t="s">
        <v>55</v>
      </c>
      <c r="B266" s="10">
        <v>181452.83</v>
      </c>
      <c r="C266" s="10">
        <v>197849.76500000001</v>
      </c>
      <c r="D266" s="10">
        <v>214350.69</v>
      </c>
      <c r="E266" s="10">
        <v>236716.644</v>
      </c>
      <c r="F266" s="10">
        <v>260064.22200000001</v>
      </c>
      <c r="G266" s="10">
        <v>282623.02</v>
      </c>
      <c r="H266" s="10">
        <v>288980.23700000002</v>
      </c>
      <c r="I266" s="10">
        <v>313884.05300000001</v>
      </c>
      <c r="J266" s="10">
        <v>344363.72600000002</v>
      </c>
      <c r="K266" s="10">
        <v>378268.49300000002</v>
      </c>
      <c r="L266" s="10">
        <v>392079.36200000002</v>
      </c>
      <c r="M266" s="10">
        <v>410988.21500000003</v>
      </c>
      <c r="N266" s="10">
        <v>438964.83299999998</v>
      </c>
      <c r="O266" s="10">
        <v>467396.97200000001</v>
      </c>
      <c r="P266" s="10">
        <v>520891.06800000003</v>
      </c>
      <c r="Q266" s="10">
        <v>576831.59299999999</v>
      </c>
      <c r="R266" s="10">
        <v>598023.03300000005</v>
      </c>
      <c r="S266" s="10">
        <v>574437.11100000003</v>
      </c>
      <c r="T266" s="10">
        <v>616296.19400000002</v>
      </c>
      <c r="U266" s="10">
        <v>674314.33299999998</v>
      </c>
      <c r="Y266" s="22"/>
      <c r="Z266" s="22"/>
      <c r="AA266" s="22"/>
      <c r="AB266" s="27"/>
      <c r="AC266" s="28"/>
    </row>
    <row r="267" spans="1:29">
      <c r="A267" s="6" t="s">
        <v>56</v>
      </c>
      <c r="B267" s="9">
        <v>30777.489000000001</v>
      </c>
      <c r="C267" s="9">
        <v>34098.54</v>
      </c>
      <c r="D267" s="9">
        <v>35537.915999999997</v>
      </c>
      <c r="E267" s="9">
        <v>39410.557999999997</v>
      </c>
      <c r="F267" s="9">
        <v>43313.593000000001</v>
      </c>
      <c r="G267" s="9">
        <v>47405.071000000004</v>
      </c>
      <c r="H267" s="9">
        <v>47841.38</v>
      </c>
      <c r="I267" s="9">
        <v>52311.989000000001</v>
      </c>
      <c r="J267" s="9">
        <v>60963.796000000002</v>
      </c>
      <c r="K267" s="9">
        <v>70853.123000000007</v>
      </c>
      <c r="L267" s="9">
        <v>68912.623999999996</v>
      </c>
      <c r="M267" s="9">
        <v>69712.078999999998</v>
      </c>
      <c r="N267" s="9">
        <v>76859.701000000001</v>
      </c>
      <c r="O267" s="9">
        <v>83582.396999999997</v>
      </c>
      <c r="P267" s="9">
        <v>99881.467000000004</v>
      </c>
      <c r="Q267" s="9">
        <v>122568.461</v>
      </c>
      <c r="R267" s="9">
        <v>124557.012</v>
      </c>
      <c r="S267" s="9">
        <v>117904.94100000001</v>
      </c>
      <c r="T267" s="9">
        <v>134598.158</v>
      </c>
      <c r="U267" s="9">
        <v>157616.29500000001</v>
      </c>
      <c r="Y267" s="22"/>
      <c r="Z267" s="22"/>
      <c r="AA267" s="22"/>
      <c r="AB267" s="27"/>
      <c r="AC267" s="28"/>
    </row>
    <row r="268" spans="1:29">
      <c r="A268" s="5" t="s">
        <v>57</v>
      </c>
      <c r="B268" s="10">
        <v>31786.633999999998</v>
      </c>
      <c r="C268" s="10">
        <v>34677.413999999997</v>
      </c>
      <c r="D268" s="10">
        <v>36958.091</v>
      </c>
      <c r="E268" s="10">
        <v>37493.894</v>
      </c>
      <c r="F268" s="10">
        <v>43008.921000000002</v>
      </c>
      <c r="G268" s="10">
        <v>45212.01</v>
      </c>
      <c r="H268" s="10">
        <v>45166.735000000001</v>
      </c>
      <c r="I268" s="10">
        <v>50162.815000000002</v>
      </c>
      <c r="J268" s="10">
        <v>55397.302000000003</v>
      </c>
      <c r="K268" s="10">
        <v>61738.516000000003</v>
      </c>
      <c r="L268" s="10">
        <v>61893.873</v>
      </c>
      <c r="M268" s="10">
        <v>63075.142999999996</v>
      </c>
      <c r="N268" s="10">
        <v>65036.071000000004</v>
      </c>
      <c r="O268" s="10">
        <v>71297.468999999997</v>
      </c>
      <c r="P268" s="10">
        <v>82466.432000000001</v>
      </c>
      <c r="Q268" s="10">
        <v>91735.379000000001</v>
      </c>
      <c r="R268" s="10">
        <v>94810.150999999998</v>
      </c>
      <c r="S268" s="10">
        <v>93110.661999999997</v>
      </c>
      <c r="T268" s="10">
        <v>103433.175</v>
      </c>
      <c r="U268" s="10">
        <v>117740.311</v>
      </c>
      <c r="Y268" s="22"/>
      <c r="Z268" s="22"/>
      <c r="AA268" s="22"/>
      <c r="AB268" s="27"/>
      <c r="AC268" s="28"/>
    </row>
    <row r="269" spans="1:29">
      <c r="A269" s="6" t="s">
        <v>58</v>
      </c>
      <c r="B269" s="9">
        <v>18724.716</v>
      </c>
      <c r="C269" s="9">
        <v>20737.28</v>
      </c>
      <c r="D269" s="9">
        <v>22473.391</v>
      </c>
      <c r="E269" s="9">
        <v>26042.826000000001</v>
      </c>
      <c r="F269" s="9">
        <v>27556.581999999999</v>
      </c>
      <c r="G269" s="9">
        <v>32100.739000000001</v>
      </c>
      <c r="H269" s="9">
        <v>30913.653999999999</v>
      </c>
      <c r="I269" s="9">
        <v>34882.36</v>
      </c>
      <c r="J269" s="9">
        <v>39664.595000000001</v>
      </c>
      <c r="K269" s="9">
        <v>44144.726000000002</v>
      </c>
      <c r="L269" s="9">
        <v>46737.790999999997</v>
      </c>
      <c r="M269" s="9">
        <v>50457.317999999999</v>
      </c>
      <c r="N269" s="9">
        <v>53840.74</v>
      </c>
      <c r="O269" s="9">
        <v>55042.258999999998</v>
      </c>
      <c r="P269" s="9">
        <v>65794.145000000004</v>
      </c>
      <c r="Q269" s="9">
        <v>72694.392000000007</v>
      </c>
      <c r="R269" s="9">
        <v>73392.445000000007</v>
      </c>
      <c r="S269" s="9">
        <v>65199.904999999999</v>
      </c>
      <c r="T269" s="9">
        <v>73608.512000000002</v>
      </c>
      <c r="U269" s="9">
        <v>86580.187000000005</v>
      </c>
      <c r="Y269" s="22"/>
      <c r="Z269" s="22"/>
      <c r="AA269" s="22"/>
      <c r="AB269" s="27"/>
      <c r="AC269" s="28"/>
    </row>
    <row r="270" spans="1:29">
      <c r="A270" s="5" t="s">
        <v>59</v>
      </c>
      <c r="B270" s="10">
        <v>1902.835</v>
      </c>
      <c r="C270" s="10">
        <v>2246.9070000000002</v>
      </c>
      <c r="D270" s="10">
        <v>2755.471</v>
      </c>
      <c r="E270" s="10">
        <v>3560.6</v>
      </c>
      <c r="F270" s="10">
        <v>4084.4119999999998</v>
      </c>
      <c r="G270" s="10">
        <v>4315.942</v>
      </c>
      <c r="H270" s="10">
        <v>5615.0240000000003</v>
      </c>
      <c r="I270" s="10">
        <v>6141.6030000000001</v>
      </c>
      <c r="J270" s="10">
        <v>5876.5649999999996</v>
      </c>
      <c r="K270" s="10">
        <v>6347.0259999999998</v>
      </c>
      <c r="L270" s="10">
        <v>6749.74</v>
      </c>
      <c r="M270" s="10">
        <v>6950.3379999999997</v>
      </c>
      <c r="N270" s="10">
        <v>6354.7</v>
      </c>
      <c r="O270" s="10">
        <v>5666.4319999999998</v>
      </c>
      <c r="P270" s="10">
        <v>6124.3590000000004</v>
      </c>
      <c r="Q270" s="10">
        <v>6372.89</v>
      </c>
      <c r="R270" s="10">
        <v>7068.5550000000003</v>
      </c>
      <c r="S270" s="10">
        <v>6430.0519999999997</v>
      </c>
      <c r="T270" s="10">
        <v>6723.9</v>
      </c>
      <c r="U270" s="10">
        <v>7723.39</v>
      </c>
      <c r="Y270" s="22"/>
      <c r="Z270" s="22"/>
      <c r="AA270" s="22"/>
      <c r="AB270" s="27"/>
      <c r="AC270" s="28"/>
    </row>
    <row r="271" spans="1:29">
      <c r="A271" s="6" t="s">
        <v>60</v>
      </c>
      <c r="B271" s="9">
        <v>4595.5929999999998</v>
      </c>
      <c r="C271" s="9">
        <v>5501.2290000000003</v>
      </c>
      <c r="D271" s="9">
        <v>8054.4290000000001</v>
      </c>
      <c r="E271" s="9">
        <v>9352.7469999999994</v>
      </c>
      <c r="F271" s="9">
        <v>11851.307000000001</v>
      </c>
      <c r="G271" s="9">
        <v>12925.387000000001</v>
      </c>
      <c r="H271" s="9">
        <v>12877.894</v>
      </c>
      <c r="I271" s="9">
        <v>13624.303</v>
      </c>
      <c r="J271" s="9">
        <v>13731.038</v>
      </c>
      <c r="K271" s="9">
        <v>14937.867</v>
      </c>
      <c r="L271" s="9">
        <v>16683.309000000001</v>
      </c>
      <c r="M271" s="9">
        <v>17694.861000000001</v>
      </c>
      <c r="N271" s="9">
        <v>18274.3</v>
      </c>
      <c r="O271" s="9">
        <v>22365.748</v>
      </c>
      <c r="P271" s="9">
        <v>25220.38</v>
      </c>
      <c r="Q271" s="9">
        <v>27628.864000000001</v>
      </c>
      <c r="R271" s="9">
        <v>28861.205000000002</v>
      </c>
      <c r="S271" s="9">
        <v>28391.679</v>
      </c>
      <c r="T271" s="9">
        <v>29635.85</v>
      </c>
      <c r="U271" s="9">
        <v>37523.351000000002</v>
      </c>
      <c r="Y271" s="22"/>
      <c r="Z271" s="22"/>
      <c r="AA271" s="22"/>
      <c r="AB271" s="27"/>
      <c r="AC271" s="28"/>
    </row>
    <row r="272" spans="1:29">
      <c r="A272" s="5" t="s">
        <v>61</v>
      </c>
      <c r="B272" s="10">
        <v>36661.228000000003</v>
      </c>
      <c r="C272" s="10">
        <v>39707.048000000003</v>
      </c>
      <c r="D272" s="10">
        <v>42352.692999999999</v>
      </c>
      <c r="E272" s="10">
        <v>47119.944000000003</v>
      </c>
      <c r="F272" s="10">
        <v>50896.343000000001</v>
      </c>
      <c r="G272" s="10">
        <v>55770.262999999999</v>
      </c>
      <c r="H272" s="10">
        <v>57450.811999999998</v>
      </c>
      <c r="I272" s="10">
        <v>61015.334999999999</v>
      </c>
      <c r="J272" s="10">
        <v>64558.438999999998</v>
      </c>
      <c r="K272" s="10">
        <v>67838.513999999996</v>
      </c>
      <c r="L272" s="10">
        <v>70990.3</v>
      </c>
      <c r="M272" s="10">
        <v>75177.09</v>
      </c>
      <c r="N272" s="10">
        <v>78964.467000000004</v>
      </c>
      <c r="O272" s="10">
        <v>81748.259000000005</v>
      </c>
      <c r="P272" s="10">
        <v>84722.320999999996</v>
      </c>
      <c r="Q272" s="10">
        <v>87011.1</v>
      </c>
      <c r="R272" s="10">
        <v>91003.073999999993</v>
      </c>
      <c r="S272" s="10">
        <v>92659.668999999994</v>
      </c>
      <c r="T272" s="10">
        <v>97508.535999999993</v>
      </c>
      <c r="U272" s="10">
        <v>101751.586</v>
      </c>
      <c r="Y272" s="22"/>
      <c r="Z272" s="22"/>
      <c r="AA272" s="22"/>
      <c r="AB272" s="27"/>
      <c r="AC272" s="28"/>
    </row>
    <row r="273" spans="1:29">
      <c r="A273" s="6" t="s">
        <v>62</v>
      </c>
      <c r="B273" s="9">
        <v>4776.8739999999998</v>
      </c>
      <c r="C273" s="9">
        <v>5958.8509999999997</v>
      </c>
      <c r="D273" s="9">
        <v>6154.7129999999997</v>
      </c>
      <c r="E273" s="9">
        <v>6566.7920000000004</v>
      </c>
      <c r="F273" s="9">
        <v>6932.9</v>
      </c>
      <c r="G273" s="9">
        <v>6520.0469999999996</v>
      </c>
      <c r="H273" s="9">
        <v>6668.6949999999997</v>
      </c>
      <c r="I273" s="9">
        <v>7043.8990000000003</v>
      </c>
      <c r="J273" s="9">
        <v>7804.6229999999996</v>
      </c>
      <c r="K273" s="9">
        <v>7395.2749999999996</v>
      </c>
      <c r="L273" s="9">
        <v>8073.9740000000002</v>
      </c>
      <c r="M273" s="9">
        <v>7882.9709999999995</v>
      </c>
      <c r="N273" s="9">
        <v>8797.1029999999992</v>
      </c>
      <c r="O273" s="9">
        <v>9720.16</v>
      </c>
      <c r="P273" s="9">
        <v>9625.6509999999998</v>
      </c>
      <c r="Q273" s="9">
        <v>10962.563</v>
      </c>
      <c r="R273" s="9">
        <v>10668.815000000001</v>
      </c>
      <c r="S273" s="9">
        <v>11143.849</v>
      </c>
      <c r="T273" s="9">
        <v>13026.355</v>
      </c>
      <c r="U273" s="9">
        <v>14116.115</v>
      </c>
      <c r="Y273" s="22"/>
      <c r="Z273" s="22"/>
      <c r="AA273" s="22"/>
      <c r="AB273" s="27"/>
      <c r="AC273" s="28"/>
    </row>
    <row r="274" spans="1:29">
      <c r="A274" s="5" t="s">
        <v>63</v>
      </c>
      <c r="B274" s="10">
        <v>10.113</v>
      </c>
      <c r="C274" s="10">
        <v>11.993</v>
      </c>
      <c r="D274" s="10">
        <v>12.247</v>
      </c>
      <c r="E274" s="10">
        <v>13.452999999999999</v>
      </c>
      <c r="F274" s="10">
        <v>13.589</v>
      </c>
      <c r="G274" s="10">
        <v>16.532</v>
      </c>
      <c r="H274" s="10">
        <v>15.887</v>
      </c>
      <c r="I274" s="10">
        <v>16.398</v>
      </c>
      <c r="J274" s="10">
        <v>17.870999999999999</v>
      </c>
      <c r="K274" s="10">
        <v>19.579999999999998</v>
      </c>
      <c r="L274" s="10">
        <v>18.937000000000001</v>
      </c>
      <c r="M274" s="10">
        <v>20.704999999999998</v>
      </c>
      <c r="N274" s="10">
        <v>22.545000000000002</v>
      </c>
      <c r="O274" s="10">
        <v>28.454999999999998</v>
      </c>
      <c r="P274" s="10">
        <v>33.700000000000003</v>
      </c>
      <c r="Q274" s="10">
        <v>36.835999999999999</v>
      </c>
      <c r="R274" s="10">
        <v>39.627000000000002</v>
      </c>
      <c r="S274" s="10">
        <v>40.552</v>
      </c>
      <c r="T274" s="10">
        <v>47.267000000000003</v>
      </c>
      <c r="U274" s="10">
        <v>53.969000000000001</v>
      </c>
      <c r="Y274" s="22"/>
      <c r="Z274" s="22"/>
      <c r="AA274" s="22"/>
      <c r="AB274" s="27"/>
      <c r="AC274" s="28"/>
    </row>
    <row r="275" spans="1:29">
      <c r="A275" s="6" t="s">
        <v>64</v>
      </c>
      <c r="B275" s="9">
        <v>10254.502</v>
      </c>
      <c r="C275" s="9">
        <v>10573.109</v>
      </c>
      <c r="D275" s="9">
        <v>12245.81</v>
      </c>
      <c r="E275" s="9">
        <v>14104.210999999999</v>
      </c>
      <c r="F275" s="9">
        <v>15277.95</v>
      </c>
      <c r="G275" s="9">
        <v>15538.875</v>
      </c>
      <c r="H275" s="9">
        <v>15399.805</v>
      </c>
      <c r="I275" s="9">
        <v>16147.924000000001</v>
      </c>
      <c r="J275" s="9">
        <v>17188.644</v>
      </c>
      <c r="K275" s="9">
        <v>19417.514999999999</v>
      </c>
      <c r="L275" s="9">
        <v>21128.879000000001</v>
      </c>
      <c r="M275" s="9">
        <v>22996.481</v>
      </c>
      <c r="N275" s="9">
        <v>25006.912</v>
      </c>
      <c r="O275" s="9">
        <v>26760.646000000001</v>
      </c>
      <c r="P275" s="9">
        <v>31248.827000000001</v>
      </c>
      <c r="Q275" s="9">
        <v>32813.249000000003</v>
      </c>
      <c r="R275" s="9">
        <v>35452.135999999999</v>
      </c>
      <c r="S275" s="9">
        <v>34810.508999999998</v>
      </c>
      <c r="T275" s="9">
        <v>22503.156999999999</v>
      </c>
      <c r="U275" s="9">
        <v>5185.9639999999999</v>
      </c>
      <c r="Y275" s="22"/>
      <c r="Z275" s="22"/>
      <c r="AA275" s="22"/>
      <c r="AB275" s="27"/>
      <c r="AC275" s="28"/>
    </row>
    <row r="276" spans="1:29">
      <c r="A276" s="5" t="s">
        <v>65</v>
      </c>
      <c r="B276" s="10">
        <v>10560.916999999999</v>
      </c>
      <c r="C276" s="10">
        <v>11307.953</v>
      </c>
      <c r="D276" s="10">
        <v>12405.397999999999</v>
      </c>
      <c r="E276" s="10">
        <v>13530.972</v>
      </c>
      <c r="F276" s="10">
        <v>14432.703</v>
      </c>
      <c r="G276" s="10">
        <v>15983.187</v>
      </c>
      <c r="H276" s="10">
        <v>17188.759999999998</v>
      </c>
      <c r="I276" s="10">
        <v>18448.921999999999</v>
      </c>
      <c r="J276" s="10">
        <v>20042.510999999999</v>
      </c>
      <c r="K276" s="10">
        <v>21930.704000000002</v>
      </c>
      <c r="L276" s="10">
        <v>23723.585999999999</v>
      </c>
      <c r="M276" s="10">
        <v>24689.14</v>
      </c>
      <c r="N276" s="10">
        <v>26163.59</v>
      </c>
      <c r="O276" s="10">
        <v>27828.059000000001</v>
      </c>
      <c r="P276" s="10">
        <v>28989.862000000001</v>
      </c>
      <c r="Q276" s="10">
        <v>30623.136999999999</v>
      </c>
      <c r="R276" s="10">
        <v>32960.146000000001</v>
      </c>
      <c r="S276" s="10">
        <v>32538.649000000001</v>
      </c>
      <c r="T276" s="10">
        <v>33511.004000000001</v>
      </c>
      <c r="U276" s="10">
        <v>35387.718999999997</v>
      </c>
      <c r="Y276" s="22"/>
      <c r="Z276" s="22"/>
      <c r="AA276" s="22"/>
      <c r="AB276" s="27"/>
      <c r="AC276" s="28"/>
    </row>
    <row r="277" spans="1:29">
      <c r="A277" s="6" t="s">
        <v>66</v>
      </c>
      <c r="B277" s="9">
        <v>6836.4539999999997</v>
      </c>
      <c r="C277" s="9">
        <v>6912.6719999999996</v>
      </c>
      <c r="D277" s="9">
        <v>7246.6319999999996</v>
      </c>
      <c r="E277" s="9">
        <v>8040.0649999999996</v>
      </c>
      <c r="F277" s="9">
        <v>9086.4079999999994</v>
      </c>
      <c r="G277" s="9">
        <v>10407.359</v>
      </c>
      <c r="H277" s="9">
        <v>11307.531999999999</v>
      </c>
      <c r="I277" s="9">
        <v>12356.502</v>
      </c>
      <c r="J277" s="9">
        <v>14459.72</v>
      </c>
      <c r="K277" s="9">
        <v>15272.589</v>
      </c>
      <c r="L277" s="9">
        <v>16408.927</v>
      </c>
      <c r="M277" s="9">
        <v>17034.105</v>
      </c>
      <c r="N277" s="9">
        <v>19368.076000000001</v>
      </c>
      <c r="O277" s="9">
        <v>19520.565999999999</v>
      </c>
      <c r="P277" s="9">
        <v>20587.864000000001</v>
      </c>
      <c r="Q277" s="9">
        <v>22928.028999999999</v>
      </c>
      <c r="R277" s="9">
        <v>25084.822</v>
      </c>
      <c r="S277" s="9">
        <v>27735.613000000001</v>
      </c>
      <c r="T277" s="9">
        <v>30095.212</v>
      </c>
      <c r="U277" s="9">
        <v>31184.412</v>
      </c>
      <c r="Y277" s="22"/>
      <c r="Z277" s="22"/>
      <c r="AA277" s="22"/>
      <c r="AB277" s="27"/>
      <c r="AC277" s="28"/>
    </row>
    <row r="278" spans="1:29">
      <c r="A278" s="5" t="s">
        <v>67</v>
      </c>
      <c r="B278" s="10">
        <v>1269.9190000000001</v>
      </c>
      <c r="C278" s="10">
        <v>1330.876</v>
      </c>
      <c r="D278" s="10">
        <v>1419.1569999999999</v>
      </c>
      <c r="E278" s="10">
        <v>1608.873</v>
      </c>
      <c r="F278" s="10">
        <v>1829.3679999999999</v>
      </c>
      <c r="G278" s="10">
        <v>1932.8530000000001</v>
      </c>
      <c r="H278" s="10">
        <v>2019.912</v>
      </c>
      <c r="I278" s="10">
        <v>2236.8890000000001</v>
      </c>
      <c r="J278" s="10">
        <v>2275.7220000000002</v>
      </c>
      <c r="K278" s="10">
        <v>2357.1419999999998</v>
      </c>
      <c r="L278" s="10">
        <v>2440.7550000000001</v>
      </c>
      <c r="M278" s="10">
        <v>2429.8180000000002</v>
      </c>
      <c r="N278" s="10">
        <v>2571.6669999999999</v>
      </c>
      <c r="O278" s="10">
        <v>2741.8690000000001</v>
      </c>
      <c r="P278" s="10">
        <v>2908.4789999999998</v>
      </c>
      <c r="Q278" s="10">
        <v>3106.0129999999999</v>
      </c>
      <c r="R278" s="10">
        <v>3114.0189999999998</v>
      </c>
      <c r="S278" s="10">
        <v>1769.73</v>
      </c>
      <c r="T278" s="10">
        <v>2357.2179999999998</v>
      </c>
      <c r="U278" s="10">
        <v>3356.9470000000001</v>
      </c>
      <c r="Y278" s="22"/>
      <c r="Z278" s="22"/>
      <c r="AA278" s="22"/>
      <c r="AB278" s="27"/>
      <c r="AC278" s="28"/>
    </row>
    <row r="279" spans="1:29">
      <c r="A279" s="6" t="s">
        <v>68</v>
      </c>
      <c r="B279" s="9">
        <v>6718.6009999999997</v>
      </c>
      <c r="C279" s="9">
        <v>6718.2669999999998</v>
      </c>
      <c r="D279" s="9">
        <v>7362.1030000000001</v>
      </c>
      <c r="E279" s="9">
        <v>8360.9470000000001</v>
      </c>
      <c r="F279" s="9">
        <v>8670.0419999999995</v>
      </c>
      <c r="G279" s="9">
        <v>9244.0849999999991</v>
      </c>
      <c r="H279" s="9">
        <v>8608.0310000000009</v>
      </c>
      <c r="I279" s="9">
        <v>9542.61</v>
      </c>
      <c r="J279" s="9">
        <v>10300.245999999999</v>
      </c>
      <c r="K279" s="9">
        <v>11493.31</v>
      </c>
      <c r="L279" s="9">
        <v>12097.678</v>
      </c>
      <c r="M279" s="9">
        <v>13804.516</v>
      </c>
      <c r="N279" s="9">
        <v>16201.869000000001</v>
      </c>
      <c r="O279" s="9">
        <v>17646.258999999998</v>
      </c>
      <c r="P279" s="9">
        <v>17794.392</v>
      </c>
      <c r="Q279" s="9">
        <v>19712.602999999999</v>
      </c>
      <c r="R279" s="9">
        <v>20139.597000000002</v>
      </c>
      <c r="S279" s="9">
        <v>11286.016</v>
      </c>
      <c r="T279" s="9">
        <v>13319.380999999999</v>
      </c>
      <c r="U279" s="9">
        <v>16145.334999999999</v>
      </c>
      <c r="Y279" s="22"/>
      <c r="Z279" s="22"/>
      <c r="AA279" s="22"/>
      <c r="AB279" s="27"/>
      <c r="AC279" s="28"/>
    </row>
    <row r="280" spans="1:29">
      <c r="A280" s="5" t="s">
        <v>69</v>
      </c>
      <c r="B280" s="10">
        <v>8379.6970000000001</v>
      </c>
      <c r="C280" s="10">
        <v>9052.75</v>
      </c>
      <c r="D280" s="10">
        <v>9653.9369999999999</v>
      </c>
      <c r="E280" s="10">
        <v>10420.348</v>
      </c>
      <c r="F280" s="10">
        <v>11320.744000000001</v>
      </c>
      <c r="G280" s="10">
        <v>12116.786</v>
      </c>
      <c r="H280" s="10">
        <v>12481.727999999999</v>
      </c>
      <c r="I280" s="10">
        <v>13293.352999999999</v>
      </c>
      <c r="J280" s="10">
        <v>13844.447</v>
      </c>
      <c r="K280" s="10">
        <v>14777.481</v>
      </c>
      <c r="L280" s="10">
        <v>16023.968999999999</v>
      </c>
      <c r="M280" s="10">
        <v>17099.386999999999</v>
      </c>
      <c r="N280" s="10">
        <v>18631.928</v>
      </c>
      <c r="O280" s="10">
        <v>19779.005000000001</v>
      </c>
      <c r="P280" s="10">
        <v>20457.625</v>
      </c>
      <c r="Q280" s="10">
        <v>20901.567999999999</v>
      </c>
      <c r="R280" s="10">
        <v>22713.454000000002</v>
      </c>
      <c r="S280" s="10">
        <v>20332.501</v>
      </c>
      <c r="T280" s="10">
        <v>23355.668000000001</v>
      </c>
      <c r="U280" s="10">
        <v>26406.634999999998</v>
      </c>
      <c r="Y280" s="22"/>
      <c r="Z280" s="22"/>
      <c r="AA280" s="22"/>
      <c r="AB280" s="27"/>
      <c r="AC280" s="28"/>
    </row>
    <row r="281" spans="1:29">
      <c r="A281" s="6" t="s">
        <v>70</v>
      </c>
      <c r="B281" s="9">
        <v>8197.2579999999998</v>
      </c>
      <c r="C281" s="9">
        <v>9014.8760000000002</v>
      </c>
      <c r="D281" s="9">
        <v>9718.7019999999993</v>
      </c>
      <c r="E281" s="9">
        <v>11090.414000000001</v>
      </c>
      <c r="F281" s="9">
        <v>11789.36</v>
      </c>
      <c r="G281" s="9">
        <v>13133.884</v>
      </c>
      <c r="H281" s="9">
        <v>15424.388000000001</v>
      </c>
      <c r="I281" s="9">
        <v>16659.151000000002</v>
      </c>
      <c r="J281" s="9">
        <v>18238.206999999999</v>
      </c>
      <c r="K281" s="9">
        <v>19745.125</v>
      </c>
      <c r="L281" s="9">
        <v>20195.02</v>
      </c>
      <c r="M281" s="9">
        <v>21964.262999999999</v>
      </c>
      <c r="N281" s="9">
        <v>22871.164000000001</v>
      </c>
      <c r="O281" s="9">
        <v>23669.388999999999</v>
      </c>
      <c r="P281" s="9">
        <v>25035.563999999998</v>
      </c>
      <c r="Q281" s="9">
        <v>27736.508999999998</v>
      </c>
      <c r="R281" s="9">
        <v>28157.974999999999</v>
      </c>
      <c r="S281" s="9">
        <v>31082.784</v>
      </c>
      <c r="T281" s="9">
        <v>32572.800999999999</v>
      </c>
      <c r="U281" s="9">
        <v>33542.116999999998</v>
      </c>
      <c r="Y281" s="22"/>
      <c r="Z281" s="22"/>
      <c r="AA281" s="22"/>
      <c r="AB281" s="27"/>
      <c r="AC281" s="28"/>
    </row>
    <row r="282" spans="1:29">
      <c r="A282" s="5" t="s">
        <v>77</v>
      </c>
      <c r="B282" s="8" t="s">
        <v>25</v>
      </c>
      <c r="C282" s="8" t="s">
        <v>25</v>
      </c>
      <c r="D282" s="8" t="s">
        <v>25</v>
      </c>
      <c r="E282" s="8" t="s">
        <v>25</v>
      </c>
      <c r="F282" s="8" t="s">
        <v>25</v>
      </c>
      <c r="G282" s="8" t="s">
        <v>25</v>
      </c>
      <c r="H282" s="8" t="s">
        <v>25</v>
      </c>
      <c r="I282" s="8" t="s">
        <v>25</v>
      </c>
      <c r="J282" s="8" t="s">
        <v>25</v>
      </c>
      <c r="K282" s="8" t="s">
        <v>25</v>
      </c>
      <c r="L282" s="8" t="s">
        <v>25</v>
      </c>
      <c r="M282" s="8" t="s">
        <v>25</v>
      </c>
      <c r="N282" s="8" t="s">
        <v>25</v>
      </c>
      <c r="O282" s="8" t="s">
        <v>25</v>
      </c>
      <c r="P282" s="8" t="s">
        <v>25</v>
      </c>
      <c r="Q282" s="8" t="s">
        <v>25</v>
      </c>
      <c r="R282" s="8" t="s">
        <v>25</v>
      </c>
      <c r="S282" s="8" t="s">
        <v>25</v>
      </c>
      <c r="T282" s="8" t="s">
        <v>25</v>
      </c>
      <c r="U282" s="8" t="s">
        <v>25</v>
      </c>
      <c r="Y282" s="22"/>
      <c r="Z282" s="22"/>
      <c r="AA282" s="22"/>
      <c r="AB282" s="27"/>
      <c r="AC282" s="28"/>
    </row>
    <row r="283" spans="1:29" ht="16">
      <c r="A283" s="6" t="s">
        <v>26</v>
      </c>
      <c r="B283" s="11" t="s">
        <v>72</v>
      </c>
      <c r="C283" s="14">
        <v>9.5635673968329993</v>
      </c>
      <c r="D283" s="14">
        <v>4.2117161842420003</v>
      </c>
      <c r="E283" s="14">
        <v>13.386558702765001</v>
      </c>
      <c r="F283" s="14">
        <v>5.7185279696620004</v>
      </c>
      <c r="G283" s="14">
        <v>8.3194250227970006</v>
      </c>
      <c r="H283" s="14">
        <v>1.321910814652</v>
      </c>
      <c r="I283" s="14">
        <v>10.075153231451001</v>
      </c>
      <c r="J283" s="14">
        <v>10.543571720952</v>
      </c>
      <c r="K283" s="14">
        <v>9.9382124461460002</v>
      </c>
      <c r="L283" s="14">
        <v>6.1244493251850001</v>
      </c>
      <c r="M283" s="14">
        <v>11.000030399583</v>
      </c>
      <c r="N283" s="14">
        <v>11.837106281898</v>
      </c>
      <c r="O283" s="14">
        <v>9.7044228530810006</v>
      </c>
      <c r="P283" s="14">
        <v>13.305025621799</v>
      </c>
      <c r="Q283" s="14">
        <v>5.7269537719250003</v>
      </c>
      <c r="R283" s="14">
        <v>2.3207904690990002</v>
      </c>
      <c r="S283" s="14">
        <v>-1.4132203983260001</v>
      </c>
      <c r="T283" s="14">
        <v>10.553307289713</v>
      </c>
      <c r="U283" s="14">
        <v>10.006285592826</v>
      </c>
      <c r="Y283" s="22"/>
      <c r="Z283" s="22"/>
      <c r="AA283" s="22"/>
      <c r="AB283" s="27"/>
      <c r="AC283" s="28"/>
    </row>
    <row r="284" spans="1:29">
      <c r="A284" s="5" t="s">
        <v>27</v>
      </c>
      <c r="B284" s="8" t="s">
        <v>72</v>
      </c>
      <c r="C284" s="15">
        <v>-1.3490233110600001</v>
      </c>
      <c r="D284" s="15">
        <v>-2.5705303351920001</v>
      </c>
      <c r="E284" s="15">
        <v>-0.67337256955500002</v>
      </c>
      <c r="F284" s="15">
        <v>7.2124477634330004</v>
      </c>
      <c r="G284" s="15">
        <v>-32.168637138187997</v>
      </c>
      <c r="H284" s="15">
        <v>77.298812090319004</v>
      </c>
      <c r="I284" s="15">
        <v>11.757409961924999</v>
      </c>
      <c r="J284" s="15">
        <v>-5.3919128696660001</v>
      </c>
      <c r="K284" s="15">
        <v>-6.1079459450879998</v>
      </c>
      <c r="L284" s="15">
        <v>40.314327988913</v>
      </c>
      <c r="M284" s="15">
        <v>54.678079747005</v>
      </c>
      <c r="N284" s="15">
        <v>23.795518761556998</v>
      </c>
      <c r="O284" s="15">
        <v>23.463755888765998</v>
      </c>
      <c r="P284" s="15">
        <v>-1.469324346918</v>
      </c>
      <c r="Q284" s="15">
        <v>1.83327565007</v>
      </c>
      <c r="R284" s="15">
        <v>8.5565616091609993</v>
      </c>
      <c r="S284" s="15">
        <v>6.0378811362549998</v>
      </c>
      <c r="T284" s="15">
        <v>7.2537296688430004</v>
      </c>
      <c r="U284" s="15">
        <v>-12.460719181109001</v>
      </c>
      <c r="Y284" s="22"/>
      <c r="Z284" s="22"/>
      <c r="AA284" s="22"/>
      <c r="AB284" s="27"/>
      <c r="AC284" s="28"/>
    </row>
    <row r="285" spans="1:29" ht="16">
      <c r="A285" s="6" t="s">
        <v>28</v>
      </c>
      <c r="B285" s="11" t="s">
        <v>25</v>
      </c>
      <c r="C285" s="11" t="s">
        <v>25</v>
      </c>
      <c r="D285" s="11" t="s">
        <v>25</v>
      </c>
      <c r="E285" s="11" t="s">
        <v>25</v>
      </c>
      <c r="F285" s="11" t="s">
        <v>25</v>
      </c>
      <c r="G285" s="11" t="s">
        <v>25</v>
      </c>
      <c r="H285" s="11" t="s">
        <v>25</v>
      </c>
      <c r="I285" s="11" t="s">
        <v>25</v>
      </c>
      <c r="J285" s="11" t="s">
        <v>25</v>
      </c>
      <c r="K285" s="11" t="s">
        <v>25</v>
      </c>
      <c r="L285" s="11" t="s">
        <v>25</v>
      </c>
      <c r="M285" s="11" t="s">
        <v>25</v>
      </c>
      <c r="N285" s="11" t="s">
        <v>25</v>
      </c>
      <c r="O285" s="11" t="s">
        <v>25</v>
      </c>
      <c r="P285" s="11" t="s">
        <v>25</v>
      </c>
      <c r="Q285" s="11" t="s">
        <v>25</v>
      </c>
      <c r="R285" s="11" t="s">
        <v>25</v>
      </c>
      <c r="S285" s="11" t="s">
        <v>25</v>
      </c>
      <c r="T285" s="11" t="s">
        <v>25</v>
      </c>
      <c r="U285" s="11" t="s">
        <v>25</v>
      </c>
      <c r="Y285" s="22"/>
      <c r="Z285" s="22"/>
      <c r="AA285" s="22"/>
      <c r="AB285" s="27"/>
      <c r="AC285" s="28"/>
    </row>
    <row r="286" spans="1:29">
      <c r="A286" s="5" t="s">
        <v>29</v>
      </c>
      <c r="B286" s="8" t="s">
        <v>72</v>
      </c>
      <c r="C286" s="15">
        <v>10.113149629796</v>
      </c>
      <c r="D286" s="15">
        <v>4.5177296891680001</v>
      </c>
      <c r="E286" s="15">
        <v>13.977916858233</v>
      </c>
      <c r="F286" s="15">
        <v>5.6637709693570004</v>
      </c>
      <c r="G286" s="15">
        <v>9.8251944108010001</v>
      </c>
      <c r="H286" s="15">
        <v>-0.42327474893400002</v>
      </c>
      <c r="I286" s="15">
        <v>10.006351353003</v>
      </c>
      <c r="J286" s="15">
        <v>11.205684337751</v>
      </c>
      <c r="K286" s="15">
        <v>10.505415993504</v>
      </c>
      <c r="L286" s="15">
        <v>5.0975905959109999</v>
      </c>
      <c r="M286" s="15">
        <v>9.2486292302610007</v>
      </c>
      <c r="N286" s="15">
        <v>11.158201753496</v>
      </c>
      <c r="O286" s="15">
        <v>8.8344694920250006</v>
      </c>
      <c r="P286" s="15">
        <v>14.364718436971</v>
      </c>
      <c r="Q286" s="15">
        <v>5.9675623188199998</v>
      </c>
      <c r="R286" s="15">
        <v>1.9504868632700001</v>
      </c>
      <c r="S286" s="15">
        <v>-1.8843658792269999</v>
      </c>
      <c r="T286" s="15">
        <v>10.778791286223001</v>
      </c>
      <c r="U286" s="15">
        <v>11.492763069476</v>
      </c>
      <c r="Y286" s="22"/>
      <c r="Z286" s="22"/>
      <c r="AA286" s="22"/>
      <c r="AB286" s="27"/>
      <c r="AC286" s="28"/>
    </row>
    <row r="287" spans="1:29">
      <c r="A287" s="6" t="s">
        <v>30</v>
      </c>
      <c r="B287" s="11" t="s">
        <v>72</v>
      </c>
      <c r="C287" s="14">
        <v>12.565165091993</v>
      </c>
      <c r="D287" s="14">
        <v>0.342466077142</v>
      </c>
      <c r="E287" s="14">
        <v>4.3494573776110004</v>
      </c>
      <c r="F287" s="14">
        <v>11.001701839214</v>
      </c>
      <c r="G287" s="14">
        <v>14.912167167498</v>
      </c>
      <c r="H287" s="14">
        <v>-0.692490905692</v>
      </c>
      <c r="I287" s="14">
        <v>7.7554592550869996</v>
      </c>
      <c r="J287" s="14">
        <v>18.749974016845002</v>
      </c>
      <c r="K287" s="14">
        <v>-4.8672582214400002</v>
      </c>
      <c r="L287" s="14">
        <v>4.9297505981579999</v>
      </c>
      <c r="M287" s="14">
        <v>1.0183339486059999</v>
      </c>
      <c r="N287" s="14">
        <v>8.9557361062789997</v>
      </c>
      <c r="O287" s="14">
        <v>12.70005164492</v>
      </c>
      <c r="P287" s="14">
        <v>14.06709665737</v>
      </c>
      <c r="Q287" s="14">
        <v>13.997453132635</v>
      </c>
      <c r="R287" s="14">
        <v>1.3498063018669999</v>
      </c>
      <c r="S287" s="14">
        <v>16.230066529537002</v>
      </c>
      <c r="T287" s="14">
        <v>23.914428948083</v>
      </c>
      <c r="U287" s="14">
        <v>12.195923701556</v>
      </c>
      <c r="Y287" s="22"/>
      <c r="Z287" s="22"/>
      <c r="AA287" s="22"/>
      <c r="AB287" s="27"/>
      <c r="AC287" s="28"/>
    </row>
    <row r="288" spans="1:29">
      <c r="A288" s="5" t="s">
        <v>31</v>
      </c>
      <c r="B288" s="8" t="s">
        <v>72</v>
      </c>
      <c r="C288" s="15">
        <v>12.565165091993</v>
      </c>
      <c r="D288" s="15">
        <v>0.342466077142</v>
      </c>
      <c r="E288" s="15">
        <v>4.3494573776110004</v>
      </c>
      <c r="F288" s="15">
        <v>11.001701839214</v>
      </c>
      <c r="G288" s="15">
        <v>14.912167167498</v>
      </c>
      <c r="H288" s="15">
        <v>-0.692490905692</v>
      </c>
      <c r="I288" s="15">
        <v>7.7554592550869996</v>
      </c>
      <c r="J288" s="15">
        <v>18.749974016845002</v>
      </c>
      <c r="K288" s="15">
        <v>-4.8672582214400002</v>
      </c>
      <c r="L288" s="15">
        <v>4.9297505981579999</v>
      </c>
      <c r="M288" s="15">
        <v>1.0183339486059999</v>
      </c>
      <c r="N288" s="15">
        <v>8.9557361062789997</v>
      </c>
      <c r="O288" s="15">
        <v>12.70005164492</v>
      </c>
      <c r="P288" s="15">
        <v>14.06709665737</v>
      </c>
      <c r="Q288" s="15">
        <v>13.997453132635</v>
      </c>
      <c r="R288" s="15">
        <v>1.3498063018669999</v>
      </c>
      <c r="S288" s="15">
        <v>16.230066529537002</v>
      </c>
      <c r="T288" s="15">
        <v>23.914428948083</v>
      </c>
      <c r="U288" s="15">
        <v>12.195923701556</v>
      </c>
      <c r="Y288" s="22"/>
      <c r="Z288" s="22"/>
      <c r="AA288" s="22"/>
      <c r="AB288" s="27"/>
      <c r="AC288" s="28"/>
    </row>
    <row r="289" spans="1:29">
      <c r="A289" s="6" t="s">
        <v>32</v>
      </c>
      <c r="B289" s="11" t="s">
        <v>72</v>
      </c>
      <c r="C289" s="12">
        <v>10.817830546146</v>
      </c>
      <c r="D289" s="12">
        <v>-10.318692604901999</v>
      </c>
      <c r="E289" s="12">
        <v>10.512495652664001</v>
      </c>
      <c r="F289" s="12">
        <v>20.610063744952999</v>
      </c>
      <c r="G289" s="12">
        <v>19.605971094181999</v>
      </c>
      <c r="H289" s="12">
        <v>-3.5655817252030002</v>
      </c>
      <c r="I289" s="12">
        <v>7.4665399503319998</v>
      </c>
      <c r="J289" s="12">
        <v>22.752586405146001</v>
      </c>
      <c r="K289" s="12">
        <v>-8.7147269591099992</v>
      </c>
      <c r="L289" s="12">
        <v>0.79770614162200004</v>
      </c>
      <c r="M289" s="12">
        <v>-7.4491636465999997</v>
      </c>
      <c r="N289" s="12">
        <v>10.032735371901</v>
      </c>
      <c r="O289" s="12">
        <v>19.000043198825001</v>
      </c>
      <c r="P289" s="12">
        <v>20.978658998048001</v>
      </c>
      <c r="Q289" s="12">
        <v>16.890348675670001</v>
      </c>
      <c r="R289" s="12">
        <v>-4.3044101059999999E-2</v>
      </c>
      <c r="S289" s="12">
        <v>20.848444065454</v>
      </c>
      <c r="T289" s="12">
        <v>30.074427610324999</v>
      </c>
      <c r="U289" s="12">
        <v>14.563553232962001</v>
      </c>
      <c r="Y289" s="22"/>
      <c r="Z289" s="22"/>
      <c r="AA289" s="22"/>
      <c r="AB289" s="27"/>
      <c r="AC289" s="28"/>
    </row>
    <row r="290" spans="1:29">
      <c r="A290" s="5" t="s">
        <v>33</v>
      </c>
      <c r="B290" s="8" t="s">
        <v>72</v>
      </c>
      <c r="C290" s="13">
        <v>16.359222175043001</v>
      </c>
      <c r="D290" s="13">
        <v>19.912475497955</v>
      </c>
      <c r="E290" s="13">
        <v>-5.3235304089579998</v>
      </c>
      <c r="F290" s="13">
        <v>-3.0462293889029999</v>
      </c>
      <c r="G290" s="13">
        <v>5.8330259802829998</v>
      </c>
      <c r="H290" s="13">
        <v>4.9251589577989998</v>
      </c>
      <c r="I290" s="13">
        <v>9.4111171284459996</v>
      </c>
      <c r="J290" s="13">
        <v>10.409457164619001</v>
      </c>
      <c r="K290" s="13">
        <v>3.5622109756959999</v>
      </c>
      <c r="L290" s="13">
        <v>12.621327645789</v>
      </c>
      <c r="M290" s="13">
        <v>16.586506064304</v>
      </c>
      <c r="N290" s="13">
        <v>8.7847056617020005</v>
      </c>
      <c r="O290" s="13">
        <v>3.4682102862050002</v>
      </c>
      <c r="P290" s="13">
        <v>2.1971904934780002</v>
      </c>
      <c r="Q290" s="13">
        <v>8.2580092743130002</v>
      </c>
      <c r="R290" s="13">
        <v>4.1536683062869999</v>
      </c>
      <c r="S290" s="13">
        <v>7.1815130753060004</v>
      </c>
      <c r="T290" s="13">
        <v>9.6660449420760006</v>
      </c>
      <c r="U290" s="13">
        <v>6.0100683514910003</v>
      </c>
      <c r="Y290" s="22"/>
      <c r="Z290" s="22"/>
      <c r="AA290" s="22"/>
      <c r="AB290" s="27"/>
      <c r="AC290" s="28"/>
    </row>
    <row r="291" spans="1:29">
      <c r="A291" s="6" t="s">
        <v>34</v>
      </c>
      <c r="B291" s="11" t="s">
        <v>72</v>
      </c>
      <c r="C291" s="11" t="s">
        <v>72</v>
      </c>
      <c r="D291" s="11" t="s">
        <v>72</v>
      </c>
      <c r="E291" s="11" t="s">
        <v>72</v>
      </c>
      <c r="F291" s="11" t="s">
        <v>72</v>
      </c>
      <c r="G291" s="11" t="s">
        <v>72</v>
      </c>
      <c r="H291" s="11" t="s">
        <v>72</v>
      </c>
      <c r="I291" s="11" t="s">
        <v>72</v>
      </c>
      <c r="J291" s="11" t="s">
        <v>72</v>
      </c>
      <c r="K291" s="11" t="s">
        <v>72</v>
      </c>
      <c r="L291" s="11" t="s">
        <v>72</v>
      </c>
      <c r="M291" s="11" t="s">
        <v>72</v>
      </c>
      <c r="N291" s="11" t="s">
        <v>72</v>
      </c>
      <c r="O291" s="11" t="s">
        <v>72</v>
      </c>
      <c r="P291" s="11" t="s">
        <v>72</v>
      </c>
      <c r="Q291" s="11" t="s">
        <v>72</v>
      </c>
      <c r="R291" s="11" t="s">
        <v>72</v>
      </c>
      <c r="S291" s="11" t="s">
        <v>72</v>
      </c>
      <c r="T291" s="11" t="s">
        <v>72</v>
      </c>
      <c r="U291" s="11" t="s">
        <v>72</v>
      </c>
      <c r="Y291" s="22"/>
      <c r="Z291" s="22"/>
      <c r="AA291" s="22"/>
      <c r="AB291" s="27"/>
      <c r="AC291" s="28"/>
    </row>
    <row r="292" spans="1:29">
      <c r="A292" s="5" t="s">
        <v>35</v>
      </c>
      <c r="B292" s="8" t="s">
        <v>72</v>
      </c>
      <c r="C292" s="13">
        <v>5.081614882447</v>
      </c>
      <c r="D292" s="13">
        <v>12.296130246727</v>
      </c>
      <c r="E292" s="13">
        <v>30.242190032587999</v>
      </c>
      <c r="F292" s="13">
        <v>-21.718384122877001</v>
      </c>
      <c r="G292" s="13">
        <v>2.9339536206900001</v>
      </c>
      <c r="H292" s="13">
        <v>23.730907731199999</v>
      </c>
      <c r="I292" s="13">
        <v>-13.450054199652</v>
      </c>
      <c r="J292" s="13">
        <v>18.624660320930001</v>
      </c>
      <c r="K292" s="13">
        <v>6.8435517361629996</v>
      </c>
      <c r="L292" s="13">
        <v>22.36133278634</v>
      </c>
      <c r="M292" s="13">
        <v>-0.75717900651500003</v>
      </c>
      <c r="N292" s="13">
        <v>-25.976504704977</v>
      </c>
      <c r="O292" s="13">
        <v>11.998227765452</v>
      </c>
      <c r="P292" s="13">
        <v>20.794579465382999</v>
      </c>
      <c r="Q292" s="13">
        <v>12.729891779421999</v>
      </c>
      <c r="R292" s="13">
        <v>6.9600470060920001</v>
      </c>
      <c r="S292" s="13">
        <v>2.2459703028729998</v>
      </c>
      <c r="T292" s="13">
        <v>19.960053927198</v>
      </c>
      <c r="U292" s="13">
        <v>2.5497410965520002</v>
      </c>
      <c r="Y292" s="22"/>
      <c r="Z292" s="22"/>
      <c r="AA292" s="22"/>
      <c r="AB292" s="27"/>
      <c r="AC292" s="28"/>
    </row>
    <row r="293" spans="1:29">
      <c r="A293" s="6" t="s">
        <v>36</v>
      </c>
      <c r="B293" s="11" t="s">
        <v>72</v>
      </c>
      <c r="C293" s="14">
        <v>11.568828937891</v>
      </c>
      <c r="D293" s="14">
        <v>-1.0372505377679999</v>
      </c>
      <c r="E293" s="14">
        <v>21.274484186272002</v>
      </c>
      <c r="F293" s="14">
        <v>-1.5135911945860001</v>
      </c>
      <c r="G293" s="14">
        <v>11.258150513856</v>
      </c>
      <c r="H293" s="14">
        <v>-4.9855846172009999</v>
      </c>
      <c r="I293" s="14">
        <v>12.858299756878001</v>
      </c>
      <c r="J293" s="14">
        <v>12.962077239838001</v>
      </c>
      <c r="K293" s="14">
        <v>13.586867631482001</v>
      </c>
      <c r="L293" s="14">
        <v>7.5344089643969996</v>
      </c>
      <c r="M293" s="14">
        <v>17.232044161097999</v>
      </c>
      <c r="N293" s="14">
        <v>17.625249046311001</v>
      </c>
      <c r="O293" s="14">
        <v>11.601431338914001</v>
      </c>
      <c r="P293" s="14">
        <v>18.035095763169998</v>
      </c>
      <c r="Q293" s="14">
        <v>-0.30346527961100001</v>
      </c>
      <c r="R293" s="14">
        <v>-0.25102871489700002</v>
      </c>
      <c r="S293" s="14">
        <v>-0.77219936708799997</v>
      </c>
      <c r="T293" s="14">
        <v>13.943051356330001</v>
      </c>
      <c r="U293" s="14">
        <v>13.988044350242999</v>
      </c>
      <c r="Y293" s="22"/>
      <c r="Z293" s="22"/>
      <c r="AA293" s="22"/>
      <c r="AB293" s="27"/>
      <c r="AC293" s="28"/>
    </row>
    <row r="294" spans="1:29">
      <c r="A294" s="5" t="s">
        <v>37</v>
      </c>
      <c r="B294" s="8" t="s">
        <v>72</v>
      </c>
      <c r="C294" s="15">
        <v>20.078073381165002</v>
      </c>
      <c r="D294" s="15">
        <v>72.934898100891004</v>
      </c>
      <c r="E294" s="15">
        <v>-1.568105371453</v>
      </c>
      <c r="F294" s="15">
        <v>-4.9539279253990003</v>
      </c>
      <c r="G294" s="15">
        <v>19.656873259828998</v>
      </c>
      <c r="H294" s="15">
        <v>-45.470196123466998</v>
      </c>
      <c r="I294" s="15">
        <v>-5.3783033823780002</v>
      </c>
      <c r="J294" s="15">
        <v>-11.408498752570001</v>
      </c>
      <c r="K294" s="15">
        <v>23.99558938162</v>
      </c>
      <c r="L294" s="15">
        <v>-16.706114603625998</v>
      </c>
      <c r="M294" s="15">
        <v>-5.1254283863010004</v>
      </c>
      <c r="N294" s="15">
        <v>-2.5391939602810001</v>
      </c>
      <c r="O294" s="15">
        <v>4.6913029074289998</v>
      </c>
      <c r="P294" s="15">
        <v>15.656689961952001</v>
      </c>
      <c r="Q294" s="15">
        <v>-2.7105603498169999</v>
      </c>
      <c r="R294" s="15">
        <v>-13.452272151311</v>
      </c>
      <c r="S294" s="15">
        <v>-6.7372885426210001</v>
      </c>
      <c r="T294" s="15">
        <v>4.3819219481809997</v>
      </c>
      <c r="U294" s="15">
        <v>1.127436569571</v>
      </c>
      <c r="Y294" s="22"/>
      <c r="Z294" s="22"/>
      <c r="AA294" s="22"/>
      <c r="AB294" s="27"/>
      <c r="AC294" s="28"/>
    </row>
    <row r="295" spans="1:29">
      <c r="A295" s="6" t="s">
        <v>38</v>
      </c>
      <c r="B295" s="11" t="s">
        <v>72</v>
      </c>
      <c r="C295" s="11" t="s">
        <v>72</v>
      </c>
      <c r="D295" s="11" t="s">
        <v>72</v>
      </c>
      <c r="E295" s="11" t="s">
        <v>72</v>
      </c>
      <c r="F295" s="11" t="s">
        <v>72</v>
      </c>
      <c r="G295" s="11" t="s">
        <v>72</v>
      </c>
      <c r="H295" s="11" t="s">
        <v>72</v>
      </c>
      <c r="I295" s="11" t="s">
        <v>72</v>
      </c>
      <c r="J295" s="11" t="s">
        <v>72</v>
      </c>
      <c r="K295" s="11" t="s">
        <v>72</v>
      </c>
      <c r="L295" s="11" t="s">
        <v>72</v>
      </c>
      <c r="M295" s="11" t="s">
        <v>72</v>
      </c>
      <c r="N295" s="11" t="s">
        <v>72</v>
      </c>
      <c r="O295" s="11" t="s">
        <v>72</v>
      </c>
      <c r="P295" s="11" t="s">
        <v>72</v>
      </c>
      <c r="Q295" s="11" t="s">
        <v>72</v>
      </c>
      <c r="R295" s="11" t="s">
        <v>72</v>
      </c>
      <c r="S295" s="11" t="s">
        <v>72</v>
      </c>
      <c r="T295" s="11" t="s">
        <v>72</v>
      </c>
      <c r="U295" s="11" t="s">
        <v>72</v>
      </c>
      <c r="Y295" s="22"/>
      <c r="Z295" s="22"/>
      <c r="AA295" s="22"/>
      <c r="AB295" s="27"/>
      <c r="AC295" s="28"/>
    </row>
    <row r="296" spans="1:29">
      <c r="A296" s="5" t="s">
        <v>39</v>
      </c>
      <c r="B296" s="8" t="s">
        <v>72</v>
      </c>
      <c r="C296" s="15">
        <v>20.078073381165002</v>
      </c>
      <c r="D296" s="15">
        <v>72.934898100891004</v>
      </c>
      <c r="E296" s="15">
        <v>-1.568105371453</v>
      </c>
      <c r="F296" s="15">
        <v>-4.9539279253990003</v>
      </c>
      <c r="G296" s="15">
        <v>19.656873259828998</v>
      </c>
      <c r="H296" s="15">
        <v>-45.470196123466998</v>
      </c>
      <c r="I296" s="15">
        <v>-5.3783033823780002</v>
      </c>
      <c r="J296" s="15">
        <v>-11.408498752570001</v>
      </c>
      <c r="K296" s="15">
        <v>23.99558938162</v>
      </c>
      <c r="L296" s="15">
        <v>-16.706114603625998</v>
      </c>
      <c r="M296" s="15">
        <v>-5.1254283863010004</v>
      </c>
      <c r="N296" s="15">
        <v>-2.5391939602810001</v>
      </c>
      <c r="O296" s="15">
        <v>4.6913029074289998</v>
      </c>
      <c r="P296" s="15">
        <v>15.656689961952001</v>
      </c>
      <c r="Q296" s="15">
        <v>-2.7105603498169999</v>
      </c>
      <c r="R296" s="15">
        <v>-13.452272151311</v>
      </c>
      <c r="S296" s="15">
        <v>-6.7372885426210001</v>
      </c>
      <c r="T296" s="15">
        <v>4.3819219481809997</v>
      </c>
      <c r="U296" s="15">
        <v>1.127436569571</v>
      </c>
      <c r="Y296" s="22"/>
      <c r="Z296" s="22"/>
      <c r="AA296" s="22"/>
      <c r="AB296" s="27"/>
      <c r="AC296" s="28"/>
    </row>
    <row r="297" spans="1:29">
      <c r="A297" s="6" t="s">
        <v>40</v>
      </c>
      <c r="B297" s="11" t="s">
        <v>72</v>
      </c>
      <c r="C297" s="14">
        <v>-2.4974291562170001</v>
      </c>
      <c r="D297" s="14">
        <v>0.91524258413399995</v>
      </c>
      <c r="E297" s="14">
        <v>11.990603767636999</v>
      </c>
      <c r="F297" s="14">
        <v>6.2248692607300002</v>
      </c>
      <c r="G297" s="14">
        <v>5.6602213548910001</v>
      </c>
      <c r="H297" s="14">
        <v>-18.225744734159999</v>
      </c>
      <c r="I297" s="14">
        <v>0.49707937335699998</v>
      </c>
      <c r="J297" s="14">
        <v>-2.8563137885929999</v>
      </c>
      <c r="K297" s="14">
        <v>6.3957999512299999</v>
      </c>
      <c r="L297" s="14">
        <v>19.353041507579999</v>
      </c>
      <c r="M297" s="14">
        <v>25.610068867140001</v>
      </c>
      <c r="N297" s="14">
        <v>-7.2438633850359997</v>
      </c>
      <c r="O297" s="14">
        <v>13.485343491206001</v>
      </c>
      <c r="P297" s="14">
        <v>64.125177867797007</v>
      </c>
      <c r="Q297" s="14">
        <v>19.842754697610999</v>
      </c>
      <c r="R297" s="14">
        <v>5.6948975659799999</v>
      </c>
      <c r="S297" s="14">
        <v>-6.0767055783800004</v>
      </c>
      <c r="T297" s="14">
        <v>-15.693798010891999</v>
      </c>
      <c r="U297" s="14">
        <v>37.182069878512998</v>
      </c>
      <c r="Y297" s="22"/>
      <c r="Z297" s="22"/>
      <c r="AA297" s="22"/>
      <c r="AB297" s="27"/>
      <c r="AC297" s="28"/>
    </row>
    <row r="298" spans="1:29">
      <c r="A298" s="5" t="s">
        <v>41</v>
      </c>
      <c r="B298" s="8" t="s">
        <v>72</v>
      </c>
      <c r="C298" s="15">
        <v>9.0115362181830001</v>
      </c>
      <c r="D298" s="15">
        <v>-5.1501003043890003</v>
      </c>
      <c r="E298" s="15">
        <v>29.418089124788999</v>
      </c>
      <c r="F298" s="15">
        <v>-3.6348141646730001</v>
      </c>
      <c r="G298" s="15">
        <v>15.151694792822999</v>
      </c>
      <c r="H298" s="15">
        <v>-8.0841423004339994</v>
      </c>
      <c r="I298" s="15">
        <v>-6.9301221994270001</v>
      </c>
      <c r="J298" s="15">
        <v>30.800837493136001</v>
      </c>
      <c r="K298" s="15">
        <v>11.342742462399</v>
      </c>
      <c r="L298" s="15">
        <v>11.427566176778001</v>
      </c>
      <c r="M298" s="15">
        <v>5.2567985645249999</v>
      </c>
      <c r="N298" s="15">
        <v>6.5008074637739997</v>
      </c>
      <c r="O298" s="15">
        <v>16.765680910606999</v>
      </c>
      <c r="P298" s="15">
        <v>22.594943349918999</v>
      </c>
      <c r="Q298" s="15">
        <v>-6.8604662743100002</v>
      </c>
      <c r="R298" s="15">
        <v>-1.1881229623889999</v>
      </c>
      <c r="S298" s="15">
        <v>-17.306543814411999</v>
      </c>
      <c r="T298" s="15">
        <v>21.712661599113002</v>
      </c>
      <c r="U298" s="15">
        <v>1.515519938965</v>
      </c>
      <c r="Y298" s="22"/>
      <c r="Z298" s="22"/>
      <c r="AA298" s="22"/>
      <c r="AB298" s="27"/>
      <c r="AC298" s="28"/>
    </row>
    <row r="299" spans="1:29">
      <c r="A299" s="6" t="s">
        <v>42</v>
      </c>
      <c r="B299" s="11" t="s">
        <v>72</v>
      </c>
      <c r="C299" s="14">
        <v>13.356297941861</v>
      </c>
      <c r="D299" s="14">
        <v>-2.834604846565</v>
      </c>
      <c r="E299" s="14">
        <v>21.055959056927001</v>
      </c>
      <c r="F299" s="14">
        <v>-1.1547142473150001</v>
      </c>
      <c r="G299" s="14">
        <v>9.9312264412769995</v>
      </c>
      <c r="H299" s="14">
        <v>-0.42719577032700001</v>
      </c>
      <c r="I299" s="14">
        <v>20.594784221064</v>
      </c>
      <c r="J299" s="14">
        <v>9.9972732171840004</v>
      </c>
      <c r="K299" s="14">
        <v>14.355999794720001</v>
      </c>
      <c r="L299" s="14">
        <v>6.4722704871829997</v>
      </c>
      <c r="M299" s="14">
        <v>20.833664734884</v>
      </c>
      <c r="N299" s="14">
        <v>22.051798750543</v>
      </c>
      <c r="O299" s="14">
        <v>10.429091850898001</v>
      </c>
      <c r="P299" s="14">
        <v>15.178782126573999</v>
      </c>
      <c r="Q299" s="14">
        <v>0.29873740792499998</v>
      </c>
      <c r="R299" s="14">
        <v>-0.28099469615599998</v>
      </c>
      <c r="S299" s="14">
        <v>3.562256660589</v>
      </c>
      <c r="T299" s="14">
        <v>14.427424476026999</v>
      </c>
      <c r="U299" s="14">
        <v>15.508550364829</v>
      </c>
      <c r="Y299" s="22"/>
      <c r="Z299" s="22"/>
      <c r="AA299" s="22"/>
      <c r="AB299" s="27"/>
      <c r="AC299" s="28"/>
    </row>
    <row r="300" spans="1:29">
      <c r="A300" s="5" t="s">
        <v>43</v>
      </c>
      <c r="B300" s="8" t="s">
        <v>72</v>
      </c>
      <c r="C300" s="15">
        <v>13.069683693550999</v>
      </c>
      <c r="D300" s="15">
        <v>10.364359294976</v>
      </c>
      <c r="E300" s="15">
        <v>2.7424861612060001</v>
      </c>
      <c r="F300" s="15">
        <v>13.246631204164</v>
      </c>
      <c r="G300" s="15">
        <v>11.471550823568</v>
      </c>
      <c r="H300" s="15">
        <v>10.211354620537</v>
      </c>
      <c r="I300" s="15">
        <v>5.2690747633699999</v>
      </c>
      <c r="J300" s="15">
        <v>13.707955472923</v>
      </c>
      <c r="K300" s="15">
        <v>8.247689217544</v>
      </c>
      <c r="L300" s="15">
        <v>1.8311895279620001</v>
      </c>
      <c r="M300" s="15">
        <v>9.5852653632429998</v>
      </c>
      <c r="N300" s="15">
        <v>13.089580461219001</v>
      </c>
      <c r="O300" s="15">
        <v>10.608960323562</v>
      </c>
      <c r="P300" s="15">
        <v>7.6096963099680002</v>
      </c>
      <c r="Q300" s="15">
        <v>5.8629078592769996</v>
      </c>
      <c r="R300" s="15">
        <v>3.0719555583710001</v>
      </c>
      <c r="S300" s="15">
        <v>8.4642900161019998</v>
      </c>
      <c r="T300" s="15">
        <v>8.3384639424909999</v>
      </c>
      <c r="U300" s="15">
        <v>20.161474223077001</v>
      </c>
      <c r="Y300" s="22"/>
      <c r="Z300" s="22"/>
      <c r="AA300" s="22"/>
      <c r="AB300" s="27"/>
      <c r="AC300" s="28"/>
    </row>
    <row r="301" spans="1:29">
      <c r="A301" s="6" t="s">
        <v>44</v>
      </c>
      <c r="B301" s="11" t="s">
        <v>72</v>
      </c>
      <c r="C301" s="14">
        <v>15.473956992463</v>
      </c>
      <c r="D301" s="14">
        <v>-5.9451066880449996</v>
      </c>
      <c r="E301" s="14">
        <v>1.577099901919</v>
      </c>
      <c r="F301" s="14">
        <v>8.5837413642769995</v>
      </c>
      <c r="G301" s="14">
        <v>11.169021697166</v>
      </c>
      <c r="H301" s="14">
        <v>9.5900908722579992</v>
      </c>
      <c r="I301" s="14">
        <v>8.8296746361549996</v>
      </c>
      <c r="J301" s="14">
        <v>22.342771507662</v>
      </c>
      <c r="K301" s="14">
        <v>-28.659445067665001</v>
      </c>
      <c r="L301" s="14">
        <v>-8.2737269136330003</v>
      </c>
      <c r="M301" s="14">
        <v>117.406817388268</v>
      </c>
      <c r="N301" s="14">
        <v>71.060052720187002</v>
      </c>
      <c r="O301" s="14">
        <v>9.7528002271539993</v>
      </c>
      <c r="P301" s="14">
        <v>13.404657633853001</v>
      </c>
      <c r="Q301" s="14">
        <v>1.2615830199260001</v>
      </c>
      <c r="R301" s="14">
        <v>-0.40078651929499998</v>
      </c>
      <c r="S301" s="14">
        <v>0.78246468845700001</v>
      </c>
      <c r="T301" s="14">
        <v>3.3448919973110001</v>
      </c>
      <c r="U301" s="14">
        <v>9.1673022754000009</v>
      </c>
      <c r="Y301" s="22"/>
      <c r="Z301" s="22"/>
      <c r="AA301" s="22"/>
      <c r="AB301" s="27"/>
      <c r="AC301" s="28"/>
    </row>
    <row r="302" spans="1:29">
      <c r="A302" s="5" t="s">
        <v>45</v>
      </c>
      <c r="B302" s="8" t="s">
        <v>72</v>
      </c>
      <c r="C302" s="15">
        <v>-2.473545461709</v>
      </c>
      <c r="D302" s="15">
        <v>5.2246438323940003</v>
      </c>
      <c r="E302" s="15">
        <v>15.986217688596</v>
      </c>
      <c r="F302" s="15">
        <v>11.051092321486999</v>
      </c>
      <c r="G302" s="15">
        <v>-7.0932368250669997</v>
      </c>
      <c r="H302" s="15">
        <v>12.999611762776</v>
      </c>
      <c r="I302" s="15">
        <v>17.789655117885999</v>
      </c>
      <c r="J302" s="15">
        <v>11.657486950482999</v>
      </c>
      <c r="K302" s="15">
        <v>16.162621406976999</v>
      </c>
      <c r="L302" s="15">
        <v>-1.0188004078020001</v>
      </c>
      <c r="M302" s="15">
        <v>4.7513551127340001</v>
      </c>
      <c r="N302" s="15">
        <v>11.746005961393999</v>
      </c>
      <c r="O302" s="15">
        <v>11.891691716974</v>
      </c>
      <c r="P302" s="15">
        <v>16.180106540609</v>
      </c>
      <c r="Q302" s="15">
        <v>5.2708748578369997</v>
      </c>
      <c r="R302" s="15">
        <v>-3.9287085561959998</v>
      </c>
      <c r="S302" s="15">
        <v>-12.092117950609</v>
      </c>
      <c r="T302" s="15">
        <v>15.680397491715</v>
      </c>
      <c r="U302" s="15">
        <v>1.528146412918</v>
      </c>
      <c r="Y302" s="22"/>
      <c r="Z302" s="22"/>
      <c r="AA302" s="22"/>
      <c r="AB302" s="27"/>
      <c r="AC302" s="28"/>
    </row>
    <row r="303" spans="1:29">
      <c r="A303" s="6" t="s">
        <v>46</v>
      </c>
      <c r="B303" s="11" t="s">
        <v>72</v>
      </c>
      <c r="C303" s="14">
        <v>5.7720122481620004</v>
      </c>
      <c r="D303" s="14">
        <v>-0.61095842588399996</v>
      </c>
      <c r="E303" s="14">
        <v>4.3119272821620003</v>
      </c>
      <c r="F303" s="14">
        <v>4.2324174030229997</v>
      </c>
      <c r="G303" s="14">
        <v>-1.000002074975</v>
      </c>
      <c r="H303" s="14">
        <v>-2.4494454682720002</v>
      </c>
      <c r="I303" s="14">
        <v>13.331098829049999</v>
      </c>
      <c r="J303" s="14">
        <v>11.231682481025</v>
      </c>
      <c r="K303" s="14">
        <v>9.3898987064949999</v>
      </c>
      <c r="L303" s="14">
        <v>5.7465060242119996</v>
      </c>
      <c r="M303" s="14">
        <v>6.7883474801629999</v>
      </c>
      <c r="N303" s="14">
        <v>14.442347977791</v>
      </c>
      <c r="O303" s="14">
        <v>1.6757048440569999</v>
      </c>
      <c r="P303" s="14">
        <v>2.5823805585369999</v>
      </c>
      <c r="Q303" s="14">
        <v>4.0709151127479997</v>
      </c>
      <c r="R303" s="14">
        <v>-3.1908593435579999</v>
      </c>
      <c r="S303" s="14">
        <v>-25.373270596085</v>
      </c>
      <c r="T303" s="14">
        <v>25.872933005583999</v>
      </c>
      <c r="U303" s="14">
        <v>17.157195172845999</v>
      </c>
      <c r="Y303" s="22"/>
      <c r="Z303" s="22"/>
      <c r="AA303" s="22"/>
      <c r="AB303" s="27"/>
      <c r="AC303" s="28"/>
    </row>
    <row r="304" spans="1:29">
      <c r="A304" s="5" t="s">
        <v>47</v>
      </c>
      <c r="B304" s="8" t="s">
        <v>72</v>
      </c>
      <c r="C304" s="15">
        <v>6.3113284640089997</v>
      </c>
      <c r="D304" s="15">
        <v>5.1125597359109998</v>
      </c>
      <c r="E304" s="15">
        <v>5.9834922506549999</v>
      </c>
      <c r="F304" s="15">
        <v>10.560717170258</v>
      </c>
      <c r="G304" s="15">
        <v>-5.4939260090659996</v>
      </c>
      <c r="H304" s="15">
        <v>-4.5923878266660001</v>
      </c>
      <c r="I304" s="15">
        <v>13.798061961431999</v>
      </c>
      <c r="J304" s="15">
        <v>8.4959215427409998</v>
      </c>
      <c r="K304" s="15">
        <v>21.741001003872</v>
      </c>
      <c r="L304" s="15">
        <v>18.460610344224001</v>
      </c>
      <c r="M304" s="15">
        <v>19.328194496342</v>
      </c>
      <c r="N304" s="15">
        <v>21.492299106297001</v>
      </c>
      <c r="O304" s="15">
        <v>14.35020920763</v>
      </c>
      <c r="P304" s="15">
        <v>16.687388664703999</v>
      </c>
      <c r="Q304" s="15">
        <v>6.4387236269830002</v>
      </c>
      <c r="R304" s="15">
        <v>6.3303755285190002</v>
      </c>
      <c r="S304" s="15">
        <v>6.9182182178050002</v>
      </c>
      <c r="T304" s="15">
        <v>32.753213850776</v>
      </c>
      <c r="U304" s="15">
        <v>21.322240959485999</v>
      </c>
      <c r="Y304" s="22"/>
      <c r="Z304" s="22"/>
      <c r="AA304" s="22"/>
      <c r="AB304" s="27"/>
      <c r="AC304" s="28"/>
    </row>
    <row r="305" spans="1:29">
      <c r="A305" s="6" t="s">
        <v>48</v>
      </c>
      <c r="B305" s="11" t="s">
        <v>72</v>
      </c>
      <c r="C305" s="14">
        <v>12.279205912359</v>
      </c>
      <c r="D305" s="14">
        <v>12.845954289946</v>
      </c>
      <c r="E305" s="14">
        <v>11.178578325144001</v>
      </c>
      <c r="F305" s="14">
        <v>12.11364469716</v>
      </c>
      <c r="G305" s="14">
        <v>9.3224577377200006</v>
      </c>
      <c r="H305" s="14">
        <v>5.0768758620729999</v>
      </c>
      <c r="I305" s="14">
        <v>6.1248849230770004</v>
      </c>
      <c r="J305" s="14">
        <v>11.618445066810001</v>
      </c>
      <c r="K305" s="14">
        <v>8.7383410584270003</v>
      </c>
      <c r="L305" s="14">
        <v>6.0106742114909997</v>
      </c>
      <c r="M305" s="14">
        <v>7.1430139151049996</v>
      </c>
      <c r="N305" s="14">
        <v>11.505238076172001</v>
      </c>
      <c r="O305" s="14">
        <v>0.36911129203999998</v>
      </c>
      <c r="P305" s="14">
        <v>10.719091020123001</v>
      </c>
      <c r="Q305" s="14">
        <v>3.8704437718909999</v>
      </c>
      <c r="R305" s="14">
        <v>0.37932705872099998</v>
      </c>
      <c r="S305" s="14">
        <v>-2.335367206296</v>
      </c>
      <c r="T305" s="14">
        <v>17.651214710565998</v>
      </c>
      <c r="U305" s="14">
        <v>18.486430192265999</v>
      </c>
      <c r="Y305" s="22"/>
      <c r="Z305" s="22"/>
      <c r="AA305" s="22"/>
      <c r="AB305" s="27"/>
      <c r="AC305" s="28"/>
    </row>
    <row r="306" spans="1:29">
      <c r="A306" s="5" t="s">
        <v>49</v>
      </c>
      <c r="B306" s="8" t="s">
        <v>72</v>
      </c>
      <c r="C306" s="15">
        <v>26.131285285615999</v>
      </c>
      <c r="D306" s="15">
        <v>-32.231468124449997</v>
      </c>
      <c r="E306" s="15">
        <v>98.355839094925997</v>
      </c>
      <c r="F306" s="15">
        <v>-18.532629983412999</v>
      </c>
      <c r="G306" s="15">
        <v>19.671773944247001</v>
      </c>
      <c r="H306" s="15">
        <v>-14.274583273485</v>
      </c>
      <c r="I306" s="15">
        <v>24.772067531545002</v>
      </c>
      <c r="J306" s="15">
        <v>4.4040873172069999</v>
      </c>
      <c r="K306" s="15">
        <v>24.222918803494</v>
      </c>
      <c r="L306" s="15">
        <v>-12.296105483094999</v>
      </c>
      <c r="M306" s="15">
        <v>18.944559549190998</v>
      </c>
      <c r="N306" s="15">
        <v>12.494948469774</v>
      </c>
      <c r="O306" s="15">
        <v>-17.600920169759998</v>
      </c>
      <c r="P306" s="15">
        <v>51.923402936747998</v>
      </c>
      <c r="Q306" s="15">
        <v>24.145136552095</v>
      </c>
      <c r="R306" s="15">
        <v>-19.351336363630999</v>
      </c>
      <c r="S306" s="15">
        <v>1.5476355141060001</v>
      </c>
      <c r="T306" s="15">
        <v>11.420708021752001</v>
      </c>
      <c r="U306" s="15">
        <v>12.637078528364</v>
      </c>
      <c r="Y306" s="22"/>
      <c r="Z306" s="22"/>
      <c r="AA306" s="22"/>
      <c r="AB306" s="27"/>
      <c r="AC306" s="28"/>
    </row>
    <row r="307" spans="1:29">
      <c r="A307" s="6" t="s">
        <v>50</v>
      </c>
      <c r="B307" s="11" t="s">
        <v>72</v>
      </c>
      <c r="C307" s="14">
        <v>6.1041961786680003</v>
      </c>
      <c r="D307" s="14">
        <v>7.2852883054769997</v>
      </c>
      <c r="E307" s="14">
        <v>14.257098531096</v>
      </c>
      <c r="F307" s="14">
        <v>5.8503690562869997</v>
      </c>
      <c r="G307" s="14">
        <v>-0.277857019526</v>
      </c>
      <c r="H307" s="14">
        <v>-17.743143611290002</v>
      </c>
      <c r="I307" s="14">
        <v>9.3998154756760002</v>
      </c>
      <c r="J307" s="14">
        <v>43.280452825296003</v>
      </c>
      <c r="K307" s="14">
        <v>14.612819579025</v>
      </c>
      <c r="L307" s="14">
        <v>5.045000528519</v>
      </c>
      <c r="M307" s="14">
        <v>4.7069567315330003</v>
      </c>
      <c r="N307" s="14">
        <v>15.75899415418</v>
      </c>
      <c r="O307" s="14">
        <v>20.949653614789</v>
      </c>
      <c r="P307" s="14">
        <v>10.907571871958</v>
      </c>
      <c r="Q307" s="14">
        <v>-6.1368588649599998</v>
      </c>
      <c r="R307" s="14">
        <v>4.4717664888710003</v>
      </c>
      <c r="S307" s="14">
        <v>1.0598384512000001</v>
      </c>
      <c r="T307" s="14">
        <v>18.355815120199001</v>
      </c>
      <c r="U307" s="14">
        <v>16.477017799576998</v>
      </c>
      <c r="Y307" s="22"/>
      <c r="Z307" s="22"/>
      <c r="AA307" s="22"/>
      <c r="AB307" s="27"/>
      <c r="AC307" s="28"/>
    </row>
    <row r="308" spans="1:29">
      <c r="A308" s="5" t="s">
        <v>51</v>
      </c>
      <c r="B308" s="8" t="s">
        <v>72</v>
      </c>
      <c r="C308" s="15">
        <v>27.675191641708</v>
      </c>
      <c r="D308" s="15">
        <v>118.46735881250299</v>
      </c>
      <c r="E308" s="15">
        <v>18.341168993238998</v>
      </c>
      <c r="F308" s="15">
        <v>-2.1741521103119998</v>
      </c>
      <c r="G308" s="15">
        <v>46.081697799282999</v>
      </c>
      <c r="H308" s="15">
        <v>-12.001180426312001</v>
      </c>
      <c r="I308" s="15">
        <v>22.615653135837999</v>
      </c>
      <c r="J308" s="15">
        <v>5.5309592569039996</v>
      </c>
      <c r="K308" s="15">
        <v>11.641344297358</v>
      </c>
      <c r="L308" s="15">
        <v>37.418296968897003</v>
      </c>
      <c r="M308" s="15">
        <v>-1.362594815055</v>
      </c>
      <c r="N308" s="15">
        <v>12.798526909146</v>
      </c>
      <c r="O308" s="15">
        <v>7.5284622393829999</v>
      </c>
      <c r="P308" s="15">
        <v>-0.87063156928100005</v>
      </c>
      <c r="Q308" s="15">
        <v>3.8784108129349999</v>
      </c>
      <c r="R308" s="15">
        <v>16.236276771292999</v>
      </c>
      <c r="S308" s="15">
        <v>-4.6326436541709999</v>
      </c>
      <c r="T308" s="15">
        <v>19.482695299231999</v>
      </c>
      <c r="U308" s="15">
        <v>13.954818350517</v>
      </c>
      <c r="Y308" s="22"/>
      <c r="Z308" s="22"/>
      <c r="AA308" s="22"/>
      <c r="AB308" s="27"/>
      <c r="AC308" s="28"/>
    </row>
    <row r="309" spans="1:29">
      <c r="A309" s="6" t="s">
        <v>52</v>
      </c>
      <c r="B309" s="11" t="s">
        <v>72</v>
      </c>
      <c r="C309" s="14">
        <v>8.9986924722909993</v>
      </c>
      <c r="D309" s="14">
        <v>-6.3350220905450003</v>
      </c>
      <c r="E309" s="14">
        <v>5.2585164512800002</v>
      </c>
      <c r="F309" s="14">
        <v>-1.5995841146230001</v>
      </c>
      <c r="G309" s="14">
        <v>-2.5865495234610001</v>
      </c>
      <c r="H309" s="14">
        <v>7.502498509954</v>
      </c>
      <c r="I309" s="14">
        <v>42.986689520951998</v>
      </c>
      <c r="J309" s="14">
        <v>7.7762267331019999</v>
      </c>
      <c r="K309" s="14">
        <v>18.063755800197999</v>
      </c>
      <c r="L309" s="14">
        <v>18.223268270609999</v>
      </c>
      <c r="M309" s="14">
        <v>44.485927706147002</v>
      </c>
      <c r="N309" s="14">
        <v>35.930713686612002</v>
      </c>
      <c r="O309" s="14">
        <v>23.976102890709999</v>
      </c>
      <c r="P309" s="14">
        <v>13.589733764447001</v>
      </c>
      <c r="Q309" s="14">
        <v>-11.969552103431001</v>
      </c>
      <c r="R309" s="14">
        <v>5.7106502562810002</v>
      </c>
      <c r="S309" s="14">
        <v>9.0324868152960001</v>
      </c>
      <c r="T309" s="14">
        <v>15.971254803860999</v>
      </c>
      <c r="U309" s="14">
        <v>14.354793089932</v>
      </c>
      <c r="Y309" s="22"/>
      <c r="Z309" s="22"/>
      <c r="AA309" s="22"/>
      <c r="AB309" s="27"/>
      <c r="AC309" s="28"/>
    </row>
    <row r="310" spans="1:29">
      <c r="A310" s="5" t="s">
        <v>53</v>
      </c>
      <c r="B310" s="8" t="s">
        <v>72</v>
      </c>
      <c r="C310" s="15">
        <v>-16.891726103762998</v>
      </c>
      <c r="D310" s="15">
        <v>9.1945257986999998E-2</v>
      </c>
      <c r="E310" s="15">
        <v>9.3772175111959992</v>
      </c>
      <c r="F310" s="15">
        <v>5.1326582660810001</v>
      </c>
      <c r="G310" s="15">
        <v>-7.813787139235</v>
      </c>
      <c r="H310" s="15">
        <v>-0.55205573982099998</v>
      </c>
      <c r="I310" s="15">
        <v>8.2044927652090003</v>
      </c>
      <c r="J310" s="15">
        <v>17.208484481319001</v>
      </c>
      <c r="K310" s="15">
        <v>9.3244548211989997</v>
      </c>
      <c r="L310" s="15">
        <v>3.7550017873820001</v>
      </c>
      <c r="M310" s="15">
        <v>10.892433812390999</v>
      </c>
      <c r="N310" s="15">
        <v>20.262227914985001</v>
      </c>
      <c r="O310" s="15">
        <v>2.466318756323</v>
      </c>
      <c r="P310" s="15">
        <v>10.40845207886</v>
      </c>
      <c r="Q310" s="15">
        <v>11.467748660399</v>
      </c>
      <c r="R310" s="15">
        <v>0.54587461537600002</v>
      </c>
      <c r="S310" s="15">
        <v>-8.5060219740930005</v>
      </c>
      <c r="T310" s="15">
        <v>23.556930061816999</v>
      </c>
      <c r="U310" s="15">
        <v>41.701789199682999</v>
      </c>
      <c r="Y310" s="22"/>
      <c r="Z310" s="22"/>
      <c r="AA310" s="22"/>
      <c r="AB310" s="27"/>
      <c r="AC310" s="28"/>
    </row>
    <row r="311" spans="1:29">
      <c r="A311" s="6" t="s">
        <v>54</v>
      </c>
      <c r="B311" s="11" t="s">
        <v>72</v>
      </c>
      <c r="C311" s="14">
        <v>22.114591871318002</v>
      </c>
      <c r="D311" s="14">
        <v>11.115528987062</v>
      </c>
      <c r="E311" s="14">
        <v>4.980266001545</v>
      </c>
      <c r="F311" s="14">
        <v>27.749729169689999</v>
      </c>
      <c r="G311" s="14">
        <v>11.942573569524001</v>
      </c>
      <c r="H311" s="14">
        <v>5.6717094185520001</v>
      </c>
      <c r="I311" s="14">
        <v>11.372178562097</v>
      </c>
      <c r="J311" s="14">
        <v>65.729628493340002</v>
      </c>
      <c r="K311" s="14">
        <v>1.2278400758870001</v>
      </c>
      <c r="L311" s="14">
        <v>6.5889151845480001</v>
      </c>
      <c r="M311" s="14">
        <v>-3.3943901171330002</v>
      </c>
      <c r="N311" s="14">
        <v>22.274811650206001</v>
      </c>
      <c r="O311" s="14">
        <v>18.951491942221001</v>
      </c>
      <c r="P311" s="14">
        <v>15.263975074729</v>
      </c>
      <c r="Q311" s="14">
        <v>11.289480553380001</v>
      </c>
      <c r="R311" s="14">
        <v>-12.251892024056</v>
      </c>
      <c r="S311" s="14">
        <v>2.6037818790279998</v>
      </c>
      <c r="T311" s="14">
        <v>25.925069827672999</v>
      </c>
      <c r="U311" s="14">
        <v>18.324407364411002</v>
      </c>
      <c r="Y311" s="22"/>
      <c r="Z311" s="22"/>
      <c r="AA311" s="22"/>
      <c r="AB311" s="27"/>
      <c r="AC311" s="28"/>
    </row>
    <row r="312" spans="1:29">
      <c r="A312" s="5" t="s">
        <v>55</v>
      </c>
      <c r="B312" s="8" t="s">
        <v>72</v>
      </c>
      <c r="C312" s="15">
        <v>9.0364724540260006</v>
      </c>
      <c r="D312" s="15">
        <v>8.3401286829930008</v>
      </c>
      <c r="E312" s="15">
        <v>10.434281317219</v>
      </c>
      <c r="F312" s="15">
        <v>9.8630909958319997</v>
      </c>
      <c r="G312" s="15">
        <v>8.6743181459229994</v>
      </c>
      <c r="H312" s="15">
        <v>2.2493627730679999</v>
      </c>
      <c r="I312" s="15">
        <v>8.6178266924179994</v>
      </c>
      <c r="J312" s="15">
        <v>9.7104879042709999</v>
      </c>
      <c r="K312" s="15">
        <v>9.8456267138890006</v>
      </c>
      <c r="L312" s="15">
        <v>3.6510756924179999</v>
      </c>
      <c r="M312" s="15">
        <v>4.8227106123479997</v>
      </c>
      <c r="N312" s="15">
        <v>6.8071582052539998</v>
      </c>
      <c r="O312" s="15">
        <v>6.477088108787</v>
      </c>
      <c r="P312" s="15">
        <v>11.445109661515</v>
      </c>
      <c r="Q312" s="15">
        <v>10.739390332568</v>
      </c>
      <c r="R312" s="15">
        <v>3.6737654901650001</v>
      </c>
      <c r="S312" s="15">
        <v>-3.9439822044450001</v>
      </c>
      <c r="T312" s="15">
        <v>7.28697401307</v>
      </c>
      <c r="U312" s="15">
        <v>9.4140024820600008</v>
      </c>
      <c r="Y312" s="22"/>
      <c r="Z312" s="22"/>
      <c r="AA312" s="22"/>
      <c r="AB312" s="27"/>
      <c r="AC312" s="28"/>
    </row>
    <row r="313" spans="1:29">
      <c r="A313" s="6" t="s">
        <v>56</v>
      </c>
      <c r="B313" s="11" t="s">
        <v>72</v>
      </c>
      <c r="C313" s="14">
        <v>10.790519655453</v>
      </c>
      <c r="D313" s="14">
        <v>4.2212247210580003</v>
      </c>
      <c r="E313" s="14">
        <v>10.897211868023</v>
      </c>
      <c r="F313" s="14">
        <v>9.903526359612</v>
      </c>
      <c r="G313" s="14">
        <v>9.4461754765990005</v>
      </c>
      <c r="H313" s="14">
        <v>0.92038465673799996</v>
      </c>
      <c r="I313" s="14">
        <v>9.3446489210799992</v>
      </c>
      <c r="J313" s="14">
        <v>16.538860718906999</v>
      </c>
      <c r="K313" s="14">
        <v>16.221639151209999</v>
      </c>
      <c r="L313" s="14">
        <v>-2.738762834773</v>
      </c>
      <c r="M313" s="14">
        <v>1.160099490625</v>
      </c>
      <c r="N313" s="14">
        <v>10.25306102261</v>
      </c>
      <c r="O313" s="14">
        <v>8.7467111015689998</v>
      </c>
      <c r="P313" s="14">
        <v>19.500601304842</v>
      </c>
      <c r="Q313" s="14">
        <v>22.713917487816001</v>
      </c>
      <c r="R313" s="14">
        <v>1.6224002355710001</v>
      </c>
      <c r="S313" s="14">
        <v>-5.340583314571</v>
      </c>
      <c r="T313" s="14">
        <v>14.158199697500001</v>
      </c>
      <c r="U313" s="14">
        <v>17.101375934134001</v>
      </c>
      <c r="Y313" s="22"/>
      <c r="Z313" s="22"/>
      <c r="AA313" s="22"/>
      <c r="AB313" s="27"/>
      <c r="AC313" s="28"/>
    </row>
    <row r="314" spans="1:29">
      <c r="A314" s="5" t="s">
        <v>57</v>
      </c>
      <c r="B314" s="8" t="s">
        <v>72</v>
      </c>
      <c r="C314" s="15">
        <v>9.094325621266</v>
      </c>
      <c r="D314" s="15">
        <v>6.5768370155860003</v>
      </c>
      <c r="E314" s="15">
        <v>1.4497583222029999</v>
      </c>
      <c r="F314" s="15">
        <v>14.709133705877999</v>
      </c>
      <c r="G314" s="15">
        <v>5.1224000713709996</v>
      </c>
      <c r="H314" s="15">
        <v>-0.100139321388</v>
      </c>
      <c r="I314" s="15">
        <v>11.061414999335</v>
      </c>
      <c r="J314" s="15">
        <v>10.434994527321001</v>
      </c>
      <c r="K314" s="15">
        <v>11.446792119948</v>
      </c>
      <c r="L314" s="15">
        <v>0.25163708178499999</v>
      </c>
      <c r="M314" s="15">
        <v>1.9085410925890001</v>
      </c>
      <c r="N314" s="15">
        <v>3.1088760274389999</v>
      </c>
      <c r="O314" s="15">
        <v>9.6275772870720004</v>
      </c>
      <c r="P314" s="15">
        <v>15.665300825756001</v>
      </c>
      <c r="Q314" s="15">
        <v>11.239660520295001</v>
      </c>
      <c r="R314" s="15">
        <v>3.3517842663519999</v>
      </c>
      <c r="S314" s="15">
        <v>-1.792517976266</v>
      </c>
      <c r="T314" s="15">
        <v>11.086284619048</v>
      </c>
      <c r="U314" s="15">
        <v>13.832250629452</v>
      </c>
      <c r="Y314" s="22"/>
      <c r="Z314" s="22"/>
      <c r="AA314" s="22"/>
      <c r="AB314" s="27"/>
      <c r="AC314" s="28"/>
    </row>
    <row r="315" spans="1:29">
      <c r="A315" s="6" t="s">
        <v>58</v>
      </c>
      <c r="B315" s="11" t="s">
        <v>72</v>
      </c>
      <c r="C315" s="14">
        <v>10.748168356732</v>
      </c>
      <c r="D315" s="14">
        <v>8.3719320952410001</v>
      </c>
      <c r="E315" s="14">
        <v>15.882939072257001</v>
      </c>
      <c r="F315" s="14">
        <v>5.8125642739390004</v>
      </c>
      <c r="G315" s="14">
        <v>16.490278075850998</v>
      </c>
      <c r="H315" s="14">
        <v>-3.6979989775309998</v>
      </c>
      <c r="I315" s="14">
        <v>12.838035904782</v>
      </c>
      <c r="J315" s="14">
        <v>13.709608524194</v>
      </c>
      <c r="K315" s="14">
        <v>11.295037803865</v>
      </c>
      <c r="L315" s="14">
        <v>5.8740085961800004</v>
      </c>
      <c r="M315" s="14">
        <v>7.9582858334060003</v>
      </c>
      <c r="N315" s="14">
        <v>6.7055129644429998</v>
      </c>
      <c r="O315" s="14">
        <v>2.2316168017010001</v>
      </c>
      <c r="P315" s="14">
        <v>19.533874872396002</v>
      </c>
      <c r="Q315" s="14">
        <v>10.487630776264</v>
      </c>
      <c r="R315" s="14">
        <v>0.96025701679999997</v>
      </c>
      <c r="S315" s="14">
        <v>-11.162647599491001</v>
      </c>
      <c r="T315" s="14">
        <v>12.896655294206001</v>
      </c>
      <c r="U315" s="14">
        <v>17.622520341125998</v>
      </c>
      <c r="Y315" s="22"/>
      <c r="Z315" s="22"/>
      <c r="AA315" s="22"/>
      <c r="AB315" s="27"/>
      <c r="AC315" s="28"/>
    </row>
    <row r="316" spans="1:29">
      <c r="A316" s="5" t="s">
        <v>59</v>
      </c>
      <c r="B316" s="8" t="s">
        <v>72</v>
      </c>
      <c r="C316" s="15">
        <v>18.082072276367001</v>
      </c>
      <c r="D316" s="15">
        <v>22.633958592856999</v>
      </c>
      <c r="E316" s="15">
        <v>29.219287737015001</v>
      </c>
      <c r="F316" s="15">
        <v>14.711340785260999</v>
      </c>
      <c r="G316" s="15">
        <v>5.6686250064879999</v>
      </c>
      <c r="H316" s="15">
        <v>30.099616723301999</v>
      </c>
      <c r="I316" s="15">
        <v>9.3780364963709992</v>
      </c>
      <c r="J316" s="15">
        <v>-4.3154531479809997</v>
      </c>
      <c r="K316" s="15">
        <v>8.0057142225090008</v>
      </c>
      <c r="L316" s="15">
        <v>6.3449243787559997</v>
      </c>
      <c r="M316" s="15">
        <v>2.9719366968209999</v>
      </c>
      <c r="N316" s="15">
        <v>-8.5699141538150005</v>
      </c>
      <c r="O316" s="15">
        <v>-10.830849607377001</v>
      </c>
      <c r="P316" s="15">
        <v>8.0813993708920009</v>
      </c>
      <c r="Q316" s="15">
        <v>4.0580736694240001</v>
      </c>
      <c r="R316" s="15">
        <v>10.916005140525</v>
      </c>
      <c r="S316" s="15">
        <v>-9.0330060387169997</v>
      </c>
      <c r="T316" s="15">
        <v>4.5699163863679999</v>
      </c>
      <c r="U316" s="15">
        <v>14.864736239385</v>
      </c>
      <c r="Y316" s="22"/>
      <c r="Z316" s="22"/>
      <c r="AA316" s="22"/>
      <c r="AB316" s="27"/>
      <c r="AC316" s="28"/>
    </row>
    <row r="317" spans="1:29">
      <c r="A317" s="6" t="s">
        <v>60</v>
      </c>
      <c r="B317" s="11" t="s">
        <v>72</v>
      </c>
      <c r="C317" s="14">
        <v>19.706618928177999</v>
      </c>
      <c r="D317" s="14">
        <v>46.411447332950999</v>
      </c>
      <c r="E317" s="14">
        <v>16.119305291536001</v>
      </c>
      <c r="F317" s="14">
        <v>26.714718146444</v>
      </c>
      <c r="G317" s="14">
        <v>9.0629666415700001</v>
      </c>
      <c r="H317" s="14">
        <v>-0.367439675114</v>
      </c>
      <c r="I317" s="14">
        <v>5.7960486396300004</v>
      </c>
      <c r="J317" s="14">
        <v>0.78341622320100002</v>
      </c>
      <c r="K317" s="14">
        <v>8.7890587732699998</v>
      </c>
      <c r="L317" s="14">
        <v>11.684680282666999</v>
      </c>
      <c r="M317" s="14">
        <v>6.0632575947609997</v>
      </c>
      <c r="N317" s="14">
        <v>3.274617415757</v>
      </c>
      <c r="O317" s="14">
        <v>22.389081934739</v>
      </c>
      <c r="P317" s="14">
        <v>12.763409477743</v>
      </c>
      <c r="Q317" s="14">
        <v>9.5497530172030007</v>
      </c>
      <c r="R317" s="14">
        <v>4.4603390135770002</v>
      </c>
      <c r="S317" s="14">
        <v>-1.6268412909300001</v>
      </c>
      <c r="T317" s="14">
        <v>4.3821677471060001</v>
      </c>
      <c r="U317" s="14">
        <v>26.614728445447</v>
      </c>
      <c r="Y317" s="22"/>
      <c r="Z317" s="22"/>
      <c r="AA317" s="22"/>
      <c r="AB317" s="27"/>
      <c r="AC317" s="28"/>
    </row>
    <row r="318" spans="1:29">
      <c r="A318" s="5" t="s">
        <v>61</v>
      </c>
      <c r="B318" s="8" t="s">
        <v>72</v>
      </c>
      <c r="C318" s="15">
        <v>8.3080141232589995</v>
      </c>
      <c r="D318" s="15">
        <v>6.6629103226210002</v>
      </c>
      <c r="E318" s="15">
        <v>11.25607526303</v>
      </c>
      <c r="F318" s="15">
        <v>8.0144386419470006</v>
      </c>
      <c r="G318" s="15">
        <v>9.5761693526780007</v>
      </c>
      <c r="H318" s="15">
        <v>3.013342433045</v>
      </c>
      <c r="I318" s="15">
        <v>6.204478015037</v>
      </c>
      <c r="J318" s="15">
        <v>5.806907394674</v>
      </c>
      <c r="K318" s="15">
        <v>5.0807842488260002</v>
      </c>
      <c r="L318" s="15">
        <v>4.6460127354790002</v>
      </c>
      <c r="M318" s="15">
        <v>5.8976930651090003</v>
      </c>
      <c r="N318" s="15">
        <v>5.0379404150919997</v>
      </c>
      <c r="O318" s="15">
        <v>3.525373000998</v>
      </c>
      <c r="P318" s="15">
        <v>3.6380738090090001</v>
      </c>
      <c r="Q318" s="15">
        <v>2.7015064896530001</v>
      </c>
      <c r="R318" s="15">
        <v>4.5878905105210004</v>
      </c>
      <c r="S318" s="15">
        <v>1.8203725733480001</v>
      </c>
      <c r="T318" s="15">
        <v>5.2329854534660001</v>
      </c>
      <c r="U318" s="15">
        <v>4.3514651886479996</v>
      </c>
      <c r="Y318" s="22"/>
      <c r="Z318" s="22"/>
      <c r="AA318" s="22"/>
      <c r="AB318" s="27"/>
      <c r="AC318" s="28"/>
    </row>
    <row r="319" spans="1:29">
      <c r="A319" s="6" t="s">
        <v>62</v>
      </c>
      <c r="B319" s="11" t="s">
        <v>72</v>
      </c>
      <c r="C319" s="14">
        <v>24.743734082163002</v>
      </c>
      <c r="D319" s="14">
        <v>3.286908835277</v>
      </c>
      <c r="E319" s="14">
        <v>6.6953406275810003</v>
      </c>
      <c r="F319" s="14">
        <v>5.5751423221570002</v>
      </c>
      <c r="G319" s="14">
        <v>-5.954982763346</v>
      </c>
      <c r="H319" s="14">
        <v>2.2798608660339998</v>
      </c>
      <c r="I319" s="14">
        <v>5.6263481835649998</v>
      </c>
      <c r="J319" s="14">
        <v>10.799757350297</v>
      </c>
      <c r="K319" s="14">
        <v>-5.2449426448910001</v>
      </c>
      <c r="L319" s="14">
        <v>9.1774680454750008</v>
      </c>
      <c r="M319" s="14">
        <v>-2.3656628074350001</v>
      </c>
      <c r="N319" s="14">
        <v>11.596287744811001</v>
      </c>
      <c r="O319" s="14">
        <v>10.492738348068</v>
      </c>
      <c r="P319" s="14">
        <v>-0.97229880989600004</v>
      </c>
      <c r="Q319" s="14">
        <v>13.889055399993</v>
      </c>
      <c r="R319" s="14">
        <v>-2.6795558666339998</v>
      </c>
      <c r="S319" s="14">
        <v>4.4525469792100001</v>
      </c>
      <c r="T319" s="14">
        <v>16.892780941306999</v>
      </c>
      <c r="U319" s="14">
        <v>8.365809161504</v>
      </c>
      <c r="Y319" s="22"/>
      <c r="Z319" s="22"/>
      <c r="AA319" s="22"/>
      <c r="AB319" s="27"/>
      <c r="AC319" s="28"/>
    </row>
    <row r="320" spans="1:29">
      <c r="A320" s="5" t="s">
        <v>63</v>
      </c>
      <c r="B320" s="8" t="s">
        <v>72</v>
      </c>
      <c r="C320" s="15">
        <v>18.58993374864</v>
      </c>
      <c r="D320" s="15">
        <v>2.117902109564</v>
      </c>
      <c r="E320" s="15">
        <v>9.8473095451949995</v>
      </c>
      <c r="F320" s="15">
        <v>1.010926930796</v>
      </c>
      <c r="G320" s="15">
        <v>21.657222753698001</v>
      </c>
      <c r="H320" s="15">
        <v>-3.9015243164769999</v>
      </c>
      <c r="I320" s="15">
        <v>3.216466293196</v>
      </c>
      <c r="J320" s="15">
        <v>8.9828027808270008</v>
      </c>
      <c r="K320" s="15">
        <v>9.562979128197</v>
      </c>
      <c r="L320" s="15">
        <v>-3.283963227783</v>
      </c>
      <c r="M320" s="15">
        <v>9.3362200982200001</v>
      </c>
      <c r="N320" s="15">
        <v>8.8867423327699999</v>
      </c>
      <c r="O320" s="15">
        <v>26.214238190286</v>
      </c>
      <c r="P320" s="15">
        <v>18.432612897557998</v>
      </c>
      <c r="Q320" s="15">
        <v>9.305637982196</v>
      </c>
      <c r="R320" s="15">
        <v>7.5768270170490002</v>
      </c>
      <c r="S320" s="15">
        <v>2.3342670401490002</v>
      </c>
      <c r="T320" s="15">
        <v>16.558985993293</v>
      </c>
      <c r="U320" s="15">
        <v>14.179025535786</v>
      </c>
      <c r="Y320" s="22"/>
      <c r="Z320" s="22"/>
      <c r="AA320" s="22"/>
      <c r="AB320" s="27"/>
      <c r="AC320" s="28"/>
    </row>
    <row r="321" spans="1:29">
      <c r="A321" s="6" t="s">
        <v>64</v>
      </c>
      <c r="B321" s="11" t="s">
        <v>72</v>
      </c>
      <c r="C321" s="14">
        <v>3.1069963222010002</v>
      </c>
      <c r="D321" s="14">
        <v>15.820332505793999</v>
      </c>
      <c r="E321" s="14">
        <v>15.175811154999</v>
      </c>
      <c r="F321" s="14">
        <v>8.3219047134220006</v>
      </c>
      <c r="G321" s="14">
        <v>1.7078534751059999</v>
      </c>
      <c r="H321" s="14">
        <v>-0.89498113602200002</v>
      </c>
      <c r="I321" s="14">
        <v>4.8579770977620003</v>
      </c>
      <c r="J321" s="14">
        <v>6.4449151482260003</v>
      </c>
      <c r="K321" s="14">
        <v>12.967113636189</v>
      </c>
      <c r="L321" s="14">
        <v>8.8135067746830007</v>
      </c>
      <c r="M321" s="14">
        <v>8.8390964802250007</v>
      </c>
      <c r="N321" s="14">
        <v>8.742341926141</v>
      </c>
      <c r="O321" s="14">
        <v>7.0129970465770004</v>
      </c>
      <c r="P321" s="14">
        <v>16.771571956820999</v>
      </c>
      <c r="Q321" s="14">
        <v>5.0063383179149996</v>
      </c>
      <c r="R321" s="14">
        <v>8.0421387104949993</v>
      </c>
      <c r="S321" s="14">
        <v>-1.809840174369</v>
      </c>
      <c r="T321" s="14">
        <v>-35.355277338805998</v>
      </c>
      <c r="U321" s="14">
        <v>-76.954504650169994</v>
      </c>
      <c r="Y321" s="22"/>
      <c r="Z321" s="22"/>
      <c r="AA321" s="22"/>
      <c r="AB321" s="27"/>
      <c r="AC321" s="28"/>
    </row>
    <row r="322" spans="1:29">
      <c r="A322" s="5" t="s">
        <v>65</v>
      </c>
      <c r="B322" s="8" t="s">
        <v>72</v>
      </c>
      <c r="C322" s="15">
        <v>7.0735902952369996</v>
      </c>
      <c r="D322" s="15">
        <v>9.7050721735399996</v>
      </c>
      <c r="E322" s="15">
        <v>9.0732598825119997</v>
      </c>
      <c r="F322" s="15">
        <v>6.6641997337659999</v>
      </c>
      <c r="G322" s="15">
        <v>10.742852534276</v>
      </c>
      <c r="H322" s="15">
        <v>7.5427572736280002</v>
      </c>
      <c r="I322" s="15">
        <v>7.3313141843859997</v>
      </c>
      <c r="J322" s="15">
        <v>8.6378434468959995</v>
      </c>
      <c r="K322" s="15">
        <v>9.4209403203019999</v>
      </c>
      <c r="L322" s="15">
        <v>8.1752140742950008</v>
      </c>
      <c r="M322" s="15">
        <v>4.0700170707750001</v>
      </c>
      <c r="N322" s="15">
        <v>5.9720589700569997</v>
      </c>
      <c r="O322" s="15">
        <v>6.361776040673</v>
      </c>
      <c r="P322" s="15">
        <v>4.1749336523969998</v>
      </c>
      <c r="Q322" s="15">
        <v>5.6339523106389997</v>
      </c>
      <c r="R322" s="15">
        <v>7.6315140411640003</v>
      </c>
      <c r="S322" s="15">
        <v>-1.2788080489689999</v>
      </c>
      <c r="T322" s="15">
        <v>2.9883078427749998</v>
      </c>
      <c r="U322" s="15">
        <v>5.6002947569100003</v>
      </c>
      <c r="Y322" s="22"/>
      <c r="Z322" s="22"/>
      <c r="AA322" s="22"/>
      <c r="AB322" s="27"/>
      <c r="AC322" s="28"/>
    </row>
    <row r="323" spans="1:29">
      <c r="A323" s="6" t="s">
        <v>66</v>
      </c>
      <c r="B323" s="11" t="s">
        <v>72</v>
      </c>
      <c r="C323" s="14">
        <v>1.1148762209180001</v>
      </c>
      <c r="D323" s="14">
        <v>4.8311275292679996</v>
      </c>
      <c r="E323" s="14">
        <v>10.948989820374999</v>
      </c>
      <c r="F323" s="14">
        <v>13.014111204324999</v>
      </c>
      <c r="G323" s="14">
        <v>14.537658885668</v>
      </c>
      <c r="H323" s="14">
        <v>8.6493893407540003</v>
      </c>
      <c r="I323" s="14">
        <v>9.2767369572780005</v>
      </c>
      <c r="J323" s="14">
        <v>17.021144009850001</v>
      </c>
      <c r="K323" s="14">
        <v>5.6216095470729996</v>
      </c>
      <c r="L323" s="14">
        <v>7.4403756953059998</v>
      </c>
      <c r="M323" s="14">
        <v>3.8099870881259998</v>
      </c>
      <c r="N323" s="14">
        <v>13.701753041911999</v>
      </c>
      <c r="O323" s="14">
        <v>0.78732652639300005</v>
      </c>
      <c r="P323" s="14">
        <v>5.4675566271999996</v>
      </c>
      <c r="Q323" s="14">
        <v>11.366720704975</v>
      </c>
      <c r="R323" s="14">
        <v>9.4067963713760001</v>
      </c>
      <c r="S323" s="14">
        <v>10.567310383944999</v>
      </c>
      <c r="T323" s="14">
        <v>8.5074701611970003</v>
      </c>
      <c r="U323" s="14">
        <v>3.61918035334</v>
      </c>
      <c r="Y323" s="22"/>
      <c r="Z323" s="22"/>
      <c r="AA323" s="22"/>
      <c r="AB323" s="27"/>
      <c r="AC323" s="28"/>
    </row>
    <row r="324" spans="1:29">
      <c r="A324" s="5" t="s">
        <v>67</v>
      </c>
      <c r="B324" s="8" t="s">
        <v>72</v>
      </c>
      <c r="C324" s="15">
        <v>4.8000699257199999</v>
      </c>
      <c r="D324" s="15">
        <v>6.633300172217</v>
      </c>
      <c r="E324" s="15">
        <v>13.368217892735</v>
      </c>
      <c r="F324" s="15">
        <v>13.704935069455001</v>
      </c>
      <c r="G324" s="15">
        <v>5.6568716627819997</v>
      </c>
      <c r="H324" s="15">
        <v>4.5041707776019999</v>
      </c>
      <c r="I324" s="15">
        <v>10.741903607682</v>
      </c>
      <c r="J324" s="15">
        <v>1.7360271341139999</v>
      </c>
      <c r="K324" s="15">
        <v>3.5777656497589998</v>
      </c>
      <c r="L324" s="15">
        <v>3.5472194717160002</v>
      </c>
      <c r="M324" s="15">
        <v>-0.44809905131799999</v>
      </c>
      <c r="N324" s="15">
        <v>5.837844645154</v>
      </c>
      <c r="O324" s="15">
        <v>6.6183529982689997</v>
      </c>
      <c r="P324" s="15">
        <v>6.0765120434269999</v>
      </c>
      <c r="Q324" s="15">
        <v>6.7916598331979996</v>
      </c>
      <c r="R324" s="15">
        <v>0.25775809695599999</v>
      </c>
      <c r="S324" s="15">
        <v>-43.168940202355998</v>
      </c>
      <c r="T324" s="15">
        <v>33.196476298644001</v>
      </c>
      <c r="U324" s="15">
        <v>42.411393430731003</v>
      </c>
      <c r="Y324" s="22"/>
      <c r="Z324" s="22"/>
      <c r="AA324" s="22"/>
      <c r="AB324" s="27"/>
      <c r="AC324" s="28"/>
    </row>
    <row r="325" spans="1:29">
      <c r="A325" s="6" t="s">
        <v>68</v>
      </c>
      <c r="B325" s="11" t="s">
        <v>72</v>
      </c>
      <c r="C325" s="14">
        <v>-4.9712730370000003E-3</v>
      </c>
      <c r="D325" s="14">
        <v>9.5833642812949993</v>
      </c>
      <c r="E325" s="14">
        <v>13.567373344273999</v>
      </c>
      <c r="F325" s="14">
        <v>3.6968898379569999</v>
      </c>
      <c r="G325" s="14">
        <v>6.6209944542369996</v>
      </c>
      <c r="H325" s="14">
        <v>-6.8806593621759999</v>
      </c>
      <c r="I325" s="14">
        <v>10.857058948789</v>
      </c>
      <c r="J325" s="14">
        <v>7.9395050201149999</v>
      </c>
      <c r="K325" s="14">
        <v>11.582868991672999</v>
      </c>
      <c r="L325" s="14">
        <v>5.2584329492549999</v>
      </c>
      <c r="M325" s="14">
        <v>14.108806665213001</v>
      </c>
      <c r="N325" s="14">
        <v>17.366440083810001</v>
      </c>
      <c r="O325" s="14">
        <v>8.9149591321840003</v>
      </c>
      <c r="P325" s="14">
        <v>0.83945838038499998</v>
      </c>
      <c r="Q325" s="14">
        <v>10.77986255445</v>
      </c>
      <c r="R325" s="14">
        <v>2.1660964815249999</v>
      </c>
      <c r="S325" s="14">
        <v>-43.961063371823997</v>
      </c>
      <c r="T325" s="14">
        <v>18.016676566824</v>
      </c>
      <c r="U325" s="14">
        <v>21.216856849429</v>
      </c>
      <c r="Y325" s="22"/>
      <c r="Z325" s="22"/>
      <c r="AA325" s="22"/>
      <c r="AB325" s="27"/>
      <c r="AC325" s="28"/>
    </row>
    <row r="326" spans="1:29">
      <c r="A326" s="5" t="s">
        <v>69</v>
      </c>
      <c r="B326" s="8" t="s">
        <v>72</v>
      </c>
      <c r="C326" s="15">
        <v>8.0319491265610008</v>
      </c>
      <c r="D326" s="15">
        <v>6.640932313385</v>
      </c>
      <c r="E326" s="15">
        <v>7.9388440177310002</v>
      </c>
      <c r="F326" s="15">
        <v>8.6407478905699993</v>
      </c>
      <c r="G326" s="15">
        <v>7.0317109900199997</v>
      </c>
      <c r="H326" s="15">
        <v>3.011871299864</v>
      </c>
      <c r="I326" s="15">
        <v>6.5025051018579996</v>
      </c>
      <c r="J326" s="15">
        <v>4.1456357925649998</v>
      </c>
      <c r="K326" s="15">
        <v>6.7394096708950002</v>
      </c>
      <c r="L326" s="15">
        <v>8.435050601655</v>
      </c>
      <c r="M326" s="15">
        <v>6.7113085403500001</v>
      </c>
      <c r="N326" s="15">
        <v>8.9625493592259993</v>
      </c>
      <c r="O326" s="15">
        <v>6.1565126271419999</v>
      </c>
      <c r="P326" s="15">
        <v>3.43101182289</v>
      </c>
      <c r="Q326" s="15">
        <v>2.1700612852179999</v>
      </c>
      <c r="R326" s="15">
        <v>8.6686606478520005</v>
      </c>
      <c r="S326" s="15">
        <v>-10.482566852228</v>
      </c>
      <c r="T326" s="15">
        <v>14.868643065602001</v>
      </c>
      <c r="U326" s="15">
        <v>13.063068887604</v>
      </c>
      <c r="Y326" s="22"/>
      <c r="Z326" s="22"/>
      <c r="AA326" s="22"/>
      <c r="AB326" s="27"/>
      <c r="AC326" s="28"/>
    </row>
    <row r="327" spans="1:29">
      <c r="A327" s="6" t="s">
        <v>70</v>
      </c>
      <c r="B327" s="11" t="s">
        <v>72</v>
      </c>
      <c r="C327" s="14">
        <v>9.9742865236159997</v>
      </c>
      <c r="D327" s="14">
        <v>7.8073841503750003</v>
      </c>
      <c r="E327" s="14">
        <v>14.114148165053001</v>
      </c>
      <c r="F327" s="14">
        <v>6.3022534596090001</v>
      </c>
      <c r="G327" s="14">
        <v>11.404554615347999</v>
      </c>
      <c r="H327" s="14">
        <v>17.439654560676999</v>
      </c>
      <c r="I327" s="14">
        <v>8.0052641310630008</v>
      </c>
      <c r="J327" s="14">
        <v>9.4786102845220004</v>
      </c>
      <c r="K327" s="14">
        <v>8.2624240420120003</v>
      </c>
      <c r="L327" s="14">
        <v>2.2785117845539999</v>
      </c>
      <c r="M327" s="14">
        <v>8.7607885508409993</v>
      </c>
      <c r="N327" s="14">
        <v>4.1289844325759999</v>
      </c>
      <c r="O327" s="14">
        <v>3.4900934644169999</v>
      </c>
      <c r="P327" s="14">
        <v>5.7719064907000002</v>
      </c>
      <c r="Q327" s="14">
        <v>10.788432807026</v>
      </c>
      <c r="R327" s="14">
        <v>1.519535136884</v>
      </c>
      <c r="S327" s="14">
        <v>10.387142541323</v>
      </c>
      <c r="T327" s="14">
        <v>4.7937050941130002</v>
      </c>
      <c r="U327" s="14">
        <v>2.9758447853469998</v>
      </c>
      <c r="Y327" s="22"/>
      <c r="Z327" s="22"/>
      <c r="AA327" s="22"/>
      <c r="AB327" s="27"/>
      <c r="AC327" s="28"/>
    </row>
    <row r="328" spans="1:29">
      <c r="A328" s="5" t="s">
        <v>78</v>
      </c>
      <c r="B328" s="8" t="s">
        <v>25</v>
      </c>
      <c r="C328" s="8" t="s">
        <v>25</v>
      </c>
      <c r="D328" s="8" t="s">
        <v>25</v>
      </c>
      <c r="E328" s="8" t="s">
        <v>25</v>
      </c>
      <c r="F328" s="8" t="s">
        <v>25</v>
      </c>
      <c r="G328" s="8" t="s">
        <v>25</v>
      </c>
      <c r="H328" s="8" t="s">
        <v>25</v>
      </c>
      <c r="I328" s="8" t="s">
        <v>25</v>
      </c>
      <c r="J328" s="8" t="s">
        <v>25</v>
      </c>
      <c r="K328" s="8" t="s">
        <v>25</v>
      </c>
      <c r="L328" s="8" t="s">
        <v>25</v>
      </c>
      <c r="M328" s="8" t="s">
        <v>25</v>
      </c>
      <c r="N328" s="8" t="s">
        <v>25</v>
      </c>
      <c r="O328" s="8" t="s">
        <v>25</v>
      </c>
      <c r="P328" s="8" t="s">
        <v>25</v>
      </c>
      <c r="Q328" s="8" t="s">
        <v>25</v>
      </c>
      <c r="R328" s="8" t="s">
        <v>25</v>
      </c>
      <c r="S328" s="8" t="s">
        <v>25</v>
      </c>
      <c r="T328" s="8" t="s">
        <v>25</v>
      </c>
      <c r="U328" s="8" t="s">
        <v>25</v>
      </c>
      <c r="Y328" s="22"/>
      <c r="Z328" s="22"/>
      <c r="AA328" s="22"/>
      <c r="AB328" s="27"/>
      <c r="AC328" s="28"/>
    </row>
    <row r="329" spans="1:29" ht="16">
      <c r="A329" s="6" t="s">
        <v>26</v>
      </c>
      <c r="B329" s="12">
        <v>100</v>
      </c>
      <c r="C329" s="12">
        <v>100</v>
      </c>
      <c r="D329" s="12">
        <v>100</v>
      </c>
      <c r="E329" s="12">
        <v>100</v>
      </c>
      <c r="F329" s="12">
        <v>100</v>
      </c>
      <c r="G329" s="12">
        <v>100</v>
      </c>
      <c r="H329" s="12">
        <v>100</v>
      </c>
      <c r="I329" s="12">
        <v>100</v>
      </c>
      <c r="J329" s="12">
        <v>100</v>
      </c>
      <c r="K329" s="12">
        <v>100</v>
      </c>
      <c r="L329" s="12">
        <v>100</v>
      </c>
      <c r="M329" s="12">
        <v>100</v>
      </c>
      <c r="N329" s="12">
        <v>100</v>
      </c>
      <c r="O329" s="12">
        <v>100</v>
      </c>
      <c r="P329" s="12">
        <v>100</v>
      </c>
      <c r="Q329" s="12">
        <v>100</v>
      </c>
      <c r="R329" s="12">
        <v>100</v>
      </c>
      <c r="S329" s="12">
        <v>100</v>
      </c>
      <c r="T329" s="12">
        <v>100</v>
      </c>
      <c r="U329" s="12">
        <v>100</v>
      </c>
      <c r="Y329" s="22"/>
      <c r="Z329" s="22"/>
      <c r="AA329" s="22"/>
      <c r="AB329" s="27"/>
      <c r="AC329" s="28"/>
    </row>
    <row r="330" spans="1:29">
      <c r="A330" s="5" t="s">
        <v>27</v>
      </c>
      <c r="B330" s="13">
        <v>4.7947473467639998</v>
      </c>
      <c r="C330" s="13">
        <v>4.3171879117609997</v>
      </c>
      <c r="D330" s="13">
        <v>4.0362191900050002</v>
      </c>
      <c r="E330" s="13">
        <v>3.535728081881</v>
      </c>
      <c r="F330" s="13">
        <v>3.585691832497</v>
      </c>
      <c r="G330" s="13">
        <v>2.245417788633</v>
      </c>
      <c r="H330" s="13">
        <v>3.9291590868180002</v>
      </c>
      <c r="I330" s="13">
        <v>3.9892076456879999</v>
      </c>
      <c r="J330" s="13">
        <v>3.414140674565</v>
      </c>
      <c r="K330" s="13">
        <v>2.9158258410319999</v>
      </c>
      <c r="L330" s="13">
        <v>3.8552109906690002</v>
      </c>
      <c r="M330" s="13">
        <v>5.3722204481339997</v>
      </c>
      <c r="N330" s="13">
        <v>5.9466561625969998</v>
      </c>
      <c r="O330" s="13">
        <v>6.692496853992</v>
      </c>
      <c r="P330" s="13">
        <v>5.8198322025979996</v>
      </c>
      <c r="Q330" s="13">
        <v>5.6055013010480002</v>
      </c>
      <c r="R330" s="13">
        <v>5.947119295577</v>
      </c>
      <c r="S330" s="13">
        <v>6.396597307625</v>
      </c>
      <c r="T330" s="13">
        <v>6.2056842554209997</v>
      </c>
      <c r="U330" s="13">
        <v>4.9382736066500001</v>
      </c>
      <c r="Y330" s="22"/>
      <c r="Z330" s="22"/>
      <c r="AA330" s="22"/>
      <c r="AB330" s="27"/>
      <c r="AC330" s="28"/>
    </row>
    <row r="331" spans="1:29" ht="16">
      <c r="A331" s="6" t="s">
        <v>28</v>
      </c>
      <c r="B331" s="11" t="s">
        <v>25</v>
      </c>
      <c r="C331" s="11" t="s">
        <v>25</v>
      </c>
      <c r="D331" s="11" t="s">
        <v>25</v>
      </c>
      <c r="E331" s="11" t="s">
        <v>25</v>
      </c>
      <c r="F331" s="11" t="s">
        <v>25</v>
      </c>
      <c r="G331" s="11" t="s">
        <v>25</v>
      </c>
      <c r="H331" s="11" t="s">
        <v>25</v>
      </c>
      <c r="I331" s="11" t="s">
        <v>25</v>
      </c>
      <c r="J331" s="11" t="s">
        <v>25</v>
      </c>
      <c r="K331" s="11" t="s">
        <v>25</v>
      </c>
      <c r="L331" s="11" t="s">
        <v>25</v>
      </c>
      <c r="M331" s="11" t="s">
        <v>25</v>
      </c>
      <c r="N331" s="11" t="s">
        <v>25</v>
      </c>
      <c r="O331" s="11" t="s">
        <v>25</v>
      </c>
      <c r="P331" s="11" t="s">
        <v>25</v>
      </c>
      <c r="Q331" s="11" t="s">
        <v>25</v>
      </c>
      <c r="R331" s="11" t="s">
        <v>25</v>
      </c>
      <c r="S331" s="11" t="s">
        <v>25</v>
      </c>
      <c r="T331" s="11" t="s">
        <v>25</v>
      </c>
      <c r="U331" s="11" t="s">
        <v>25</v>
      </c>
      <c r="Y331" s="22"/>
      <c r="Z331" s="22"/>
      <c r="AA331" s="22"/>
      <c r="AB331" s="27"/>
      <c r="AC331" s="28"/>
    </row>
    <row r="332" spans="1:29">
      <c r="A332" s="5" t="s">
        <v>29</v>
      </c>
      <c r="B332" s="13">
        <v>95.205252653236002</v>
      </c>
      <c r="C332" s="13">
        <v>95.682812088239004</v>
      </c>
      <c r="D332" s="13">
        <v>95.963780809995001</v>
      </c>
      <c r="E332" s="13">
        <v>96.464271918118996</v>
      </c>
      <c r="F332" s="13">
        <v>96.414308167502995</v>
      </c>
      <c r="G332" s="13">
        <v>97.754582211366994</v>
      </c>
      <c r="H332" s="13">
        <v>96.070840913181996</v>
      </c>
      <c r="I332" s="13">
        <v>96.010792354312002</v>
      </c>
      <c r="J332" s="13">
        <v>96.585859325434996</v>
      </c>
      <c r="K332" s="13">
        <v>97.084174158967997</v>
      </c>
      <c r="L332" s="13">
        <v>96.144789009331006</v>
      </c>
      <c r="M332" s="13">
        <v>94.627779551865999</v>
      </c>
      <c r="N332" s="13">
        <v>94.053343837403006</v>
      </c>
      <c r="O332" s="13">
        <v>93.307503146008003</v>
      </c>
      <c r="P332" s="13">
        <v>94.180167797402007</v>
      </c>
      <c r="Q332" s="13">
        <v>94.394498698952006</v>
      </c>
      <c r="R332" s="13">
        <v>94.052880704423004</v>
      </c>
      <c r="S332" s="13">
        <v>93.603402692374999</v>
      </c>
      <c r="T332" s="13">
        <v>93.794315744578995</v>
      </c>
      <c r="U332" s="13">
        <v>95.06172639335</v>
      </c>
      <c r="Y332" s="22"/>
      <c r="Z332" s="22"/>
      <c r="AA332" s="22"/>
      <c r="AB332" s="27"/>
      <c r="AC332" s="28"/>
    </row>
    <row r="333" spans="1:29">
      <c r="A333" s="6" t="s">
        <v>30</v>
      </c>
      <c r="B333" s="12">
        <v>4.084916193472</v>
      </c>
      <c r="C333" s="12">
        <v>4.1968263413670002</v>
      </c>
      <c r="D333" s="12">
        <v>4.0410034515289999</v>
      </c>
      <c r="E333" s="12">
        <v>3.7189286124600001</v>
      </c>
      <c r="F333" s="12">
        <v>3.9047782156030002</v>
      </c>
      <c r="G333" s="12">
        <v>4.1424382281290004</v>
      </c>
      <c r="H333" s="12">
        <v>4.0600815628619999</v>
      </c>
      <c r="I333" s="12">
        <v>3.9745205032730002</v>
      </c>
      <c r="J333" s="12">
        <v>4.2695762326600004</v>
      </c>
      <c r="K333" s="12">
        <v>3.6945888441150001</v>
      </c>
      <c r="L333" s="12">
        <v>3.6529969148569998</v>
      </c>
      <c r="M333" s="12">
        <v>3.3245005513039998</v>
      </c>
      <c r="N333" s="12">
        <v>3.2388481497370001</v>
      </c>
      <c r="O333" s="12">
        <v>3.3272893129779999</v>
      </c>
      <c r="P333" s="12">
        <v>3.349668115669</v>
      </c>
      <c r="Q333" s="12">
        <v>3.611696170209</v>
      </c>
      <c r="R333" s="12">
        <v>3.577422590206</v>
      </c>
      <c r="S333" s="12">
        <v>4.2176452800659998</v>
      </c>
      <c r="T333" s="12">
        <v>4.7273764955340001</v>
      </c>
      <c r="U333" s="12">
        <v>4.8214733343929996</v>
      </c>
      <c r="Y333" s="22"/>
      <c r="Z333" s="22"/>
      <c r="AA333" s="22"/>
      <c r="AB333" s="27"/>
      <c r="AC333" s="28"/>
    </row>
    <row r="334" spans="1:29">
      <c r="A334" s="5" t="s">
        <v>31</v>
      </c>
      <c r="B334" s="13">
        <v>4.084916193472</v>
      </c>
      <c r="C334" s="13">
        <v>4.1968263413670002</v>
      </c>
      <c r="D334" s="13">
        <v>4.0410034515289999</v>
      </c>
      <c r="E334" s="13">
        <v>3.7189286124600001</v>
      </c>
      <c r="F334" s="13">
        <v>3.9047782156030002</v>
      </c>
      <c r="G334" s="13">
        <v>4.1424382281290004</v>
      </c>
      <c r="H334" s="13">
        <v>4.0600815628619999</v>
      </c>
      <c r="I334" s="13">
        <v>3.9745205032730002</v>
      </c>
      <c r="J334" s="13">
        <v>4.2695762326600004</v>
      </c>
      <c r="K334" s="13">
        <v>3.6945888441150001</v>
      </c>
      <c r="L334" s="13">
        <v>3.6529969148569998</v>
      </c>
      <c r="M334" s="13">
        <v>3.3245005513039998</v>
      </c>
      <c r="N334" s="13">
        <v>3.2388481497370001</v>
      </c>
      <c r="O334" s="13">
        <v>3.3272893129779999</v>
      </c>
      <c r="P334" s="13">
        <v>3.349668115669</v>
      </c>
      <c r="Q334" s="13">
        <v>3.611696170209</v>
      </c>
      <c r="R334" s="13">
        <v>3.577422590206</v>
      </c>
      <c r="S334" s="13">
        <v>4.2176452800659998</v>
      </c>
      <c r="T334" s="13">
        <v>4.7273764955340001</v>
      </c>
      <c r="U334" s="13">
        <v>4.8214733343929996</v>
      </c>
      <c r="Y334" s="22"/>
      <c r="Z334" s="22"/>
      <c r="AA334" s="22"/>
      <c r="AB334" s="27"/>
      <c r="AC334" s="28"/>
    </row>
    <row r="335" spans="1:29">
      <c r="A335" s="6" t="s">
        <v>32</v>
      </c>
      <c r="B335" s="12">
        <v>2.671311620065</v>
      </c>
      <c r="C335" s="12">
        <v>2.7018922939599999</v>
      </c>
      <c r="D335" s="12">
        <v>2.3251630645320001</v>
      </c>
      <c r="E335" s="12">
        <v>2.266226050077</v>
      </c>
      <c r="F335" s="12">
        <v>2.5854471643679999</v>
      </c>
      <c r="G335" s="12">
        <v>2.8548426908820002</v>
      </c>
      <c r="H335" s="12">
        <v>2.717132868377</v>
      </c>
      <c r="I335" s="12">
        <v>2.6527409626749998</v>
      </c>
      <c r="J335" s="12">
        <v>2.9457236559469999</v>
      </c>
      <c r="K335" s="12">
        <v>2.4459301479710001</v>
      </c>
      <c r="L335" s="12">
        <v>2.3231606841389998</v>
      </c>
      <c r="M335" s="12">
        <v>1.937030679419</v>
      </c>
      <c r="N335" s="12">
        <v>1.9057787816730001</v>
      </c>
      <c r="O335" s="12">
        <v>2.0672617516090002</v>
      </c>
      <c r="P335" s="12">
        <v>2.2072679754059998</v>
      </c>
      <c r="Q335" s="12">
        <v>2.4403268425040001</v>
      </c>
      <c r="R335" s="12">
        <v>2.3839499426940001</v>
      </c>
      <c r="S335" s="12">
        <v>2.9222644503500002</v>
      </c>
      <c r="T335" s="12">
        <v>3.438267791566</v>
      </c>
      <c r="U335" s="12">
        <v>3.5807060755259998</v>
      </c>
      <c r="Y335" s="22"/>
      <c r="Z335" s="22"/>
      <c r="AA335" s="22"/>
      <c r="AB335" s="27"/>
      <c r="AC335" s="28"/>
    </row>
    <row r="336" spans="1:29">
      <c r="A336" s="5" t="s">
        <v>33</v>
      </c>
      <c r="B336" s="13">
        <v>1.3519229285459999</v>
      </c>
      <c r="C336" s="13">
        <v>1.435775633669</v>
      </c>
      <c r="D336" s="13">
        <v>1.6520926513530001</v>
      </c>
      <c r="E336" s="13">
        <v>1.3794783213899999</v>
      </c>
      <c r="F336" s="13">
        <v>1.265110546879</v>
      </c>
      <c r="G336" s="13">
        <v>1.2360707910669999</v>
      </c>
      <c r="H336" s="13">
        <v>1.2800284083969999</v>
      </c>
      <c r="I336" s="13">
        <v>1.272306547004</v>
      </c>
      <c r="J336" s="13">
        <v>1.270762949077</v>
      </c>
      <c r="K336" s="13">
        <v>1.1970634932499999</v>
      </c>
      <c r="L336" s="13">
        <v>1.2703470382499999</v>
      </c>
      <c r="M336" s="13">
        <v>1.3342818208739999</v>
      </c>
      <c r="N336" s="13">
        <v>1.297864903512</v>
      </c>
      <c r="O336" s="13">
        <v>1.224087008228</v>
      </c>
      <c r="P336" s="13">
        <v>1.1040838874879999</v>
      </c>
      <c r="Q336" s="13">
        <v>1.130515156894</v>
      </c>
      <c r="R336" s="13">
        <v>1.150766135861</v>
      </c>
      <c r="S336" s="13">
        <v>1.251089204209</v>
      </c>
      <c r="T336" s="13">
        <v>1.241048397908</v>
      </c>
      <c r="U336" s="13">
        <v>1.1959646194819999</v>
      </c>
      <c r="Y336" s="22"/>
      <c r="Z336" s="22"/>
      <c r="AA336" s="22"/>
      <c r="AB336" s="27"/>
      <c r="AC336" s="28"/>
    </row>
    <row r="337" spans="1:29">
      <c r="A337" s="6" t="s">
        <v>34</v>
      </c>
      <c r="B337" s="12">
        <v>0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Y337" s="22"/>
      <c r="Z337" s="22"/>
      <c r="AA337" s="22"/>
      <c r="AB337" s="27"/>
      <c r="AC337" s="28"/>
    </row>
    <row r="338" spans="1:29">
      <c r="A338" s="5" t="s">
        <v>35</v>
      </c>
      <c r="B338" s="13">
        <v>6.1681644861000001E-2</v>
      </c>
      <c r="C338" s="13">
        <v>5.9158413737000003E-2</v>
      </c>
      <c r="D338" s="13">
        <v>6.3747735643E-2</v>
      </c>
      <c r="E338" s="13">
        <v>7.3224240992999998E-2</v>
      </c>
      <c r="F338" s="13">
        <v>5.4220504356000003E-2</v>
      </c>
      <c r="G338" s="13">
        <v>5.1524746179999997E-2</v>
      </c>
      <c r="H338" s="13">
        <v>6.2920286088000002E-2</v>
      </c>
      <c r="I338" s="13">
        <v>4.9472993594000002E-2</v>
      </c>
      <c r="J338" s="13">
        <v>5.3089627636000003E-2</v>
      </c>
      <c r="K338" s="13">
        <v>5.1595202893999999E-2</v>
      </c>
      <c r="L338" s="13">
        <v>5.9489192468000003E-2</v>
      </c>
      <c r="M338" s="13">
        <v>5.3188051011E-2</v>
      </c>
      <c r="N338" s="13">
        <v>3.5204464552999998E-2</v>
      </c>
      <c r="O338" s="13">
        <v>3.5940553141000003E-2</v>
      </c>
      <c r="P338" s="13">
        <v>3.8316252774999997E-2</v>
      </c>
      <c r="Q338" s="13">
        <v>4.0854170810999998E-2</v>
      </c>
      <c r="R338" s="13">
        <v>4.2706511651E-2</v>
      </c>
      <c r="S338" s="13">
        <v>4.4291625506999999E-2</v>
      </c>
      <c r="T338" s="13">
        <v>4.8060306060000002E-2</v>
      </c>
      <c r="U338" s="13">
        <v>4.4802639385000002E-2</v>
      </c>
      <c r="Y338" s="22"/>
      <c r="Z338" s="22"/>
      <c r="AA338" s="22"/>
      <c r="AB338" s="27"/>
      <c r="AC338" s="28"/>
    </row>
    <row r="339" spans="1:29">
      <c r="A339" s="6" t="s">
        <v>36</v>
      </c>
      <c r="B339" s="12">
        <v>34.786140659049003</v>
      </c>
      <c r="C339" s="12">
        <v>35.422805854266997</v>
      </c>
      <c r="D339" s="12">
        <v>33.638619431306999</v>
      </c>
      <c r="E339" s="12">
        <v>35.978746219507002</v>
      </c>
      <c r="F339" s="12">
        <v>33.517469232049002</v>
      </c>
      <c r="G339" s="12">
        <v>34.426804203198003</v>
      </c>
      <c r="H339" s="12">
        <v>32.283665483260002</v>
      </c>
      <c r="I339" s="12">
        <v>33.099927544044</v>
      </c>
      <c r="J339" s="12">
        <v>33.824097716889</v>
      </c>
      <c r="K339" s="12">
        <v>34.946659806794003</v>
      </c>
      <c r="L339" s="12">
        <v>35.410957903662002</v>
      </c>
      <c r="M339" s="12">
        <v>37.399079674166998</v>
      </c>
      <c r="N339" s="12">
        <v>39.334673499940997</v>
      </c>
      <c r="O339" s="12">
        <v>40.014848532781997</v>
      </c>
      <c r="P339" s="12">
        <v>41.685322011056002</v>
      </c>
      <c r="Q339" s="12">
        <v>39.307688389196997</v>
      </c>
      <c r="R339" s="12">
        <v>38.319694975400999</v>
      </c>
      <c r="S339" s="12">
        <v>38.568853437510001</v>
      </c>
      <c r="T339" s="12">
        <v>39.751437163870001</v>
      </c>
      <c r="U339" s="12">
        <v>41.190269792334</v>
      </c>
      <c r="Y339" s="22"/>
      <c r="Z339" s="22"/>
      <c r="AA339" s="22"/>
      <c r="AB339" s="27"/>
      <c r="AC339" s="28"/>
    </row>
    <row r="340" spans="1:29">
      <c r="A340" s="5" t="s">
        <v>37</v>
      </c>
      <c r="B340" s="13">
        <v>0.90593536274499997</v>
      </c>
      <c r="C340" s="13">
        <v>0.99287541973100002</v>
      </c>
      <c r="D340" s="13">
        <v>1.647634410265</v>
      </c>
      <c r="E340" s="13">
        <v>1.4303262971649999</v>
      </c>
      <c r="F340" s="13">
        <v>1.2859325507220001</v>
      </c>
      <c r="G340" s="13">
        <v>1.4205270034440001</v>
      </c>
      <c r="H340" s="13">
        <v>0.76450452104900002</v>
      </c>
      <c r="I340" s="13">
        <v>0.65717569069699999</v>
      </c>
      <c r="J340" s="13">
        <v>0.52667179208899995</v>
      </c>
      <c r="K340" s="13">
        <v>0.59401529111399998</v>
      </c>
      <c r="L340" s="13">
        <v>0.466224719151</v>
      </c>
      <c r="M340" s="13">
        <v>0.39849421973999999</v>
      </c>
      <c r="N340" s="13">
        <v>0.34726906971400001</v>
      </c>
      <c r="O340" s="13">
        <v>0.33140005135900003</v>
      </c>
      <c r="P340" s="13">
        <v>0.33827831363200001</v>
      </c>
      <c r="Q340" s="13">
        <v>0.31128209415800001</v>
      </c>
      <c r="R340" s="13">
        <v>0.26329700783100002</v>
      </c>
      <c r="S340" s="13">
        <v>0.24907794907299999</v>
      </c>
      <c r="T340" s="13">
        <v>0.23517374266400001</v>
      </c>
      <c r="U340" s="13">
        <v>0.21619235315400001</v>
      </c>
      <c r="Y340" s="22"/>
      <c r="Z340" s="22"/>
      <c r="AA340" s="22"/>
      <c r="AB340" s="27"/>
      <c r="AC340" s="28"/>
    </row>
    <row r="341" spans="1:29">
      <c r="A341" s="6" t="s">
        <v>38</v>
      </c>
      <c r="B341" s="12">
        <v>0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Y341" s="22"/>
      <c r="Z341" s="22"/>
      <c r="AA341" s="22"/>
      <c r="AB341" s="27"/>
      <c r="AC341" s="28"/>
    </row>
    <row r="342" spans="1:29">
      <c r="A342" s="5" t="s">
        <v>39</v>
      </c>
      <c r="B342" s="13">
        <v>0.90593536274499997</v>
      </c>
      <c r="C342" s="13">
        <v>0.99287541973100002</v>
      </c>
      <c r="D342" s="13">
        <v>1.647634410265</v>
      </c>
      <c r="E342" s="13">
        <v>1.4303262971649999</v>
      </c>
      <c r="F342" s="13">
        <v>1.2859325507220001</v>
      </c>
      <c r="G342" s="13">
        <v>1.4205270034440001</v>
      </c>
      <c r="H342" s="13">
        <v>0.76450452104900002</v>
      </c>
      <c r="I342" s="13">
        <v>0.65717569069699999</v>
      </c>
      <c r="J342" s="13">
        <v>0.52667179208899995</v>
      </c>
      <c r="K342" s="13">
        <v>0.59401529111399998</v>
      </c>
      <c r="L342" s="13">
        <v>0.466224719151</v>
      </c>
      <c r="M342" s="13">
        <v>0.39849421973999999</v>
      </c>
      <c r="N342" s="13">
        <v>0.34726906971400001</v>
      </c>
      <c r="O342" s="13">
        <v>0.33140005135900003</v>
      </c>
      <c r="P342" s="13">
        <v>0.33827831363200001</v>
      </c>
      <c r="Q342" s="13">
        <v>0.31128209415800001</v>
      </c>
      <c r="R342" s="13">
        <v>0.26329700783100002</v>
      </c>
      <c r="S342" s="13">
        <v>0.24907794907299999</v>
      </c>
      <c r="T342" s="13">
        <v>0.23517374266400001</v>
      </c>
      <c r="U342" s="13">
        <v>0.21619235315400001</v>
      </c>
      <c r="Y342" s="22"/>
      <c r="Z342" s="22"/>
      <c r="AA342" s="22"/>
      <c r="AB342" s="27"/>
      <c r="AC342" s="28"/>
    </row>
    <row r="343" spans="1:29">
      <c r="A343" s="6" t="s">
        <v>40</v>
      </c>
      <c r="B343" s="12">
        <v>2.0979492859439999</v>
      </c>
      <c r="C343" s="12">
        <v>1.8670024510850001</v>
      </c>
      <c r="D343" s="12">
        <v>1.8079445589709999</v>
      </c>
      <c r="E343" s="12">
        <v>1.785686108248</v>
      </c>
      <c r="F343" s="12">
        <v>1.794238692425</v>
      </c>
      <c r="G343" s="12">
        <v>1.750190765555</v>
      </c>
      <c r="H343" s="12">
        <v>1.4125330372839999</v>
      </c>
      <c r="I343" s="12">
        <v>1.289622958479</v>
      </c>
      <c r="J343" s="12">
        <v>1.1332972696570001</v>
      </c>
      <c r="K343" s="12">
        <v>1.0967803360170001</v>
      </c>
      <c r="L343" s="12">
        <v>1.2334958607719999</v>
      </c>
      <c r="M343" s="12">
        <v>1.395850969239</v>
      </c>
      <c r="N343" s="12">
        <v>1.157699331656</v>
      </c>
      <c r="O343" s="12">
        <v>1.1975989927820001</v>
      </c>
      <c r="P343" s="12">
        <v>1.734752246212</v>
      </c>
      <c r="Q343" s="12">
        <v>1.96636222351</v>
      </c>
      <c r="R343" s="12">
        <v>2.031204536622</v>
      </c>
      <c r="S343" s="12">
        <v>1.9351217525760001</v>
      </c>
      <c r="T343" s="12">
        <v>1.475693213942</v>
      </c>
      <c r="U343" s="12">
        <v>1.840246205053</v>
      </c>
      <c r="Y343" s="22"/>
      <c r="Z343" s="22"/>
      <c r="AA343" s="22"/>
      <c r="AB343" s="27"/>
      <c r="AC343" s="28"/>
    </row>
    <row r="344" spans="1:29">
      <c r="A344" s="5" t="s">
        <v>41</v>
      </c>
      <c r="B344" s="13">
        <v>8.0575941900199997</v>
      </c>
      <c r="C344" s="13">
        <v>8.0169963587929995</v>
      </c>
      <c r="D344" s="13">
        <v>7.2967928015619998</v>
      </c>
      <c r="E344" s="13">
        <v>8.3284737796229997</v>
      </c>
      <c r="F344" s="13">
        <v>7.5916203045159998</v>
      </c>
      <c r="G344" s="13">
        <v>8.0704632996779999</v>
      </c>
      <c r="H344" s="13">
        <v>7.3212550993010002</v>
      </c>
      <c r="I344" s="13">
        <v>6.1902100286530004</v>
      </c>
      <c r="J344" s="13">
        <v>7.3245747663199996</v>
      </c>
      <c r="K344" s="13">
        <v>7.4181508295169998</v>
      </c>
      <c r="L344" s="13">
        <v>7.7888412870110004</v>
      </c>
      <c r="M344" s="13">
        <v>7.3858403051480002</v>
      </c>
      <c r="N344" s="13">
        <v>7.033425510082</v>
      </c>
      <c r="O344" s="13">
        <v>7.4861404623450003</v>
      </c>
      <c r="P344" s="13">
        <v>8.0999316742950001</v>
      </c>
      <c r="Q344" s="13">
        <v>7.1355868341880004</v>
      </c>
      <c r="R344" s="13">
        <v>6.8908843023830002</v>
      </c>
      <c r="S344" s="13">
        <v>5.7799944520090003</v>
      </c>
      <c r="T344" s="13">
        <v>6.3634325017390001</v>
      </c>
      <c r="U344" s="13">
        <v>5.872274984373</v>
      </c>
      <c r="Y344" s="22"/>
      <c r="Z344" s="22"/>
      <c r="AA344" s="22"/>
      <c r="AB344" s="27"/>
      <c r="AC344" s="28"/>
    </row>
    <row r="345" spans="1:29">
      <c r="A345" s="6" t="s">
        <v>42</v>
      </c>
      <c r="B345" s="12">
        <v>23.724661820339001</v>
      </c>
      <c r="C345" s="12">
        <v>24.545931624657999</v>
      </c>
      <c r="D345" s="12">
        <v>22.886247660508001</v>
      </c>
      <c r="E345" s="12">
        <v>24.43426003447</v>
      </c>
      <c r="F345" s="12">
        <v>22.845677684386001</v>
      </c>
      <c r="G345" s="12">
        <v>23.185623134522</v>
      </c>
      <c r="H345" s="12">
        <v>22.785372825627</v>
      </c>
      <c r="I345" s="12">
        <v>24.962918866214999</v>
      </c>
      <c r="J345" s="12">
        <v>24.839553888822</v>
      </c>
      <c r="K345" s="12">
        <v>25.837713350146998</v>
      </c>
      <c r="L345" s="12">
        <v>25.922396036727999</v>
      </c>
      <c r="M345" s="12">
        <v>28.218894180039001</v>
      </c>
      <c r="N345" s="12">
        <v>30.796279588489998</v>
      </c>
      <c r="O345" s="12">
        <v>30.999709026295999</v>
      </c>
      <c r="P345" s="12">
        <v>31.512359776916998</v>
      </c>
      <c r="Q345" s="12">
        <v>29.894457237339999</v>
      </c>
      <c r="R345" s="12">
        <v>29.134309128565999</v>
      </c>
      <c r="S345" s="12">
        <v>30.604659283852001</v>
      </c>
      <c r="T345" s="12">
        <v>31.677137705526</v>
      </c>
      <c r="U345" s="12">
        <v>33.261556249754001</v>
      </c>
      <c r="Y345" s="22"/>
      <c r="Z345" s="22"/>
      <c r="AA345" s="22"/>
      <c r="AB345" s="27"/>
      <c r="AC345" s="28"/>
    </row>
    <row r="346" spans="1:29">
      <c r="A346" s="5" t="s">
        <v>43</v>
      </c>
      <c r="B346" s="13">
        <v>5.5452788172279996</v>
      </c>
      <c r="C346" s="13">
        <v>5.7227318966859997</v>
      </c>
      <c r="D346" s="13">
        <v>6.0606010755839996</v>
      </c>
      <c r="E346" s="13">
        <v>5.4916669952839996</v>
      </c>
      <c r="F346" s="13">
        <v>5.8827227247189997</v>
      </c>
      <c r="G346" s="13">
        <v>6.053911614205</v>
      </c>
      <c r="H346" s="13">
        <v>6.5850495158450002</v>
      </c>
      <c r="I346" s="13">
        <v>6.2975344521789998</v>
      </c>
      <c r="J346" s="13">
        <v>6.4778055922169999</v>
      </c>
      <c r="K346" s="13">
        <v>6.3781961790709998</v>
      </c>
      <c r="L346" s="13">
        <v>6.1201665411460002</v>
      </c>
      <c r="M346" s="13">
        <v>6.0421611783740001</v>
      </c>
      <c r="N346" s="13">
        <v>6.1098279046939998</v>
      </c>
      <c r="O346" s="13">
        <v>6.1602048004860004</v>
      </c>
      <c r="P346" s="13">
        <v>5.8505592682199996</v>
      </c>
      <c r="Q346" s="13">
        <v>5.858082491177</v>
      </c>
      <c r="R346" s="13">
        <v>5.9010882873339998</v>
      </c>
      <c r="S346" s="13">
        <v>6.4923243663500001</v>
      </c>
      <c r="T346" s="13">
        <v>6.3622560600889999</v>
      </c>
      <c r="U346" s="13">
        <v>6.9495853209209999</v>
      </c>
      <c r="Y346" s="22"/>
      <c r="Z346" s="22"/>
      <c r="AA346" s="22"/>
      <c r="AB346" s="27"/>
      <c r="AC346" s="28"/>
    </row>
    <row r="347" spans="1:29">
      <c r="A347" s="6" t="s">
        <v>44</v>
      </c>
      <c r="B347" s="12">
        <v>0.20138951334899999</v>
      </c>
      <c r="C347" s="12">
        <v>0.21225343931099999</v>
      </c>
      <c r="D347" s="12">
        <v>0.19156650826300001</v>
      </c>
      <c r="E347" s="12">
        <v>0.17161443622799999</v>
      </c>
      <c r="F347" s="12">
        <v>0.17626557913400001</v>
      </c>
      <c r="G347" s="12">
        <v>0.18090265884599999</v>
      </c>
      <c r="H347" s="12">
        <v>0.195664873101</v>
      </c>
      <c r="I347" s="12">
        <v>0.193450963748</v>
      </c>
      <c r="J347" s="12">
        <v>0.21409953276599999</v>
      </c>
      <c r="K347" s="12">
        <v>0.13893239792100001</v>
      </c>
      <c r="L347" s="12">
        <v>0.120083083147</v>
      </c>
      <c r="M347" s="12">
        <v>0.23519706107499999</v>
      </c>
      <c r="N347" s="12">
        <v>0.35974483786799999</v>
      </c>
      <c r="O347" s="12">
        <v>0.359903477877</v>
      </c>
      <c r="P347" s="12">
        <v>0.36021995022600001</v>
      </c>
      <c r="Q347" s="12">
        <v>0.34500608495700003</v>
      </c>
      <c r="R347" s="12">
        <v>0.33582944922800001</v>
      </c>
      <c r="S347" s="12">
        <v>0.34330890759299998</v>
      </c>
      <c r="T347" s="12">
        <v>0.320924112057</v>
      </c>
      <c r="U347" s="12">
        <v>0.31847652486</v>
      </c>
      <c r="Y347" s="22"/>
      <c r="Z347" s="22"/>
      <c r="AA347" s="22"/>
      <c r="AB347" s="27"/>
      <c r="AC347" s="28"/>
    </row>
    <row r="348" spans="1:29">
      <c r="A348" s="5" t="s">
        <v>45</v>
      </c>
      <c r="B348" s="13">
        <v>0.31125950667000002</v>
      </c>
      <c r="C348" s="13">
        <v>0.27706323231500002</v>
      </c>
      <c r="D348" s="13">
        <v>0.27975625972599999</v>
      </c>
      <c r="E348" s="13">
        <v>0.28617034339500003</v>
      </c>
      <c r="F348" s="13">
        <v>0.30060510522</v>
      </c>
      <c r="G348" s="13">
        <v>0.25783230767699999</v>
      </c>
      <c r="H348" s="13">
        <v>0.287548373626</v>
      </c>
      <c r="I348" s="13">
        <v>0.30770090038300002</v>
      </c>
      <c r="J348" s="13">
        <v>0.310801512329</v>
      </c>
      <c r="K348" s="13">
        <v>0.32839826668200001</v>
      </c>
      <c r="L348" s="13">
        <v>0.30629373897200002</v>
      </c>
      <c r="M348" s="13">
        <v>0.28905113002499999</v>
      </c>
      <c r="N348" s="13">
        <v>0.28881567462500002</v>
      </c>
      <c r="O348" s="13">
        <v>0.29457403437099999</v>
      </c>
      <c r="P348" s="13">
        <v>0.302048761823</v>
      </c>
      <c r="Q348" s="13">
        <v>0.30074580106999999</v>
      </c>
      <c r="R348" s="13">
        <v>0.28237699662600002</v>
      </c>
      <c r="S348" s="13">
        <v>0.25178998455099999</v>
      </c>
      <c r="T348" s="13">
        <v>0.26346715635599999</v>
      </c>
      <c r="U348" s="13">
        <v>0.24316185099199999</v>
      </c>
      <c r="Y348" s="22"/>
      <c r="Z348" s="22"/>
      <c r="AA348" s="22"/>
      <c r="AB348" s="27"/>
      <c r="AC348" s="28"/>
    </row>
    <row r="349" spans="1:29">
      <c r="A349" s="6" t="s">
        <v>46</v>
      </c>
      <c r="B349" s="12">
        <v>3.4034774045990002</v>
      </c>
      <c r="C349" s="12">
        <v>3.2856967172470002</v>
      </c>
      <c r="D349" s="12">
        <v>3.1336423541189999</v>
      </c>
      <c r="E349" s="12">
        <v>2.882848523766</v>
      </c>
      <c r="F349" s="12">
        <v>2.8423236343689999</v>
      </c>
      <c r="G349" s="12">
        <v>2.59777998125</v>
      </c>
      <c r="H349" s="12">
        <v>2.5010866424140001</v>
      </c>
      <c r="I349" s="12">
        <v>2.575067025848</v>
      </c>
      <c r="J349" s="12">
        <v>2.5910962829159998</v>
      </c>
      <c r="K349" s="12">
        <v>2.578173263149</v>
      </c>
      <c r="L349" s="12">
        <v>2.5689915588410002</v>
      </c>
      <c r="M349" s="12">
        <v>2.4715161092429998</v>
      </c>
      <c r="N349" s="12">
        <v>2.5290899953529999</v>
      </c>
      <c r="O349" s="12">
        <v>2.343998548134</v>
      </c>
      <c r="P349" s="12">
        <v>2.122173749786</v>
      </c>
      <c r="Q349" s="12">
        <v>2.0889333919980002</v>
      </c>
      <c r="R349" s="12">
        <v>1.976410127803</v>
      </c>
      <c r="S349" s="12">
        <v>1.496073047468</v>
      </c>
      <c r="T349" s="12">
        <v>1.703387325916</v>
      </c>
      <c r="U349" s="12">
        <v>1.8141152600670001</v>
      </c>
      <c r="Y349" s="22"/>
      <c r="Z349" s="22"/>
      <c r="AA349" s="22"/>
      <c r="AB349" s="27"/>
      <c r="AC349" s="28"/>
    </row>
    <row r="350" spans="1:29">
      <c r="A350" s="5" t="s">
        <v>47</v>
      </c>
      <c r="B350" s="13">
        <v>4.9009209802999998E-2</v>
      </c>
      <c r="C350" s="13">
        <v>4.7554440997E-2</v>
      </c>
      <c r="D350" s="13">
        <v>4.7965518686999997E-2</v>
      </c>
      <c r="E350" s="13">
        <v>4.4833825421E-2</v>
      </c>
      <c r="F350" s="13">
        <v>4.6887333633000003E-2</v>
      </c>
      <c r="G350" s="13">
        <v>4.0908062618E-2</v>
      </c>
      <c r="H350" s="13">
        <v>3.8520203001000002E-2</v>
      </c>
      <c r="I350" s="13">
        <v>3.9823014722999997E-2</v>
      </c>
      <c r="J350" s="13">
        <v>3.9085354433E-2</v>
      </c>
      <c r="K350" s="13">
        <v>4.3281494827E-2</v>
      </c>
      <c r="L350" s="13">
        <v>4.8312639796E-2</v>
      </c>
      <c r="M350" s="13">
        <v>5.1937463958000002E-2</v>
      </c>
      <c r="N350" s="13">
        <v>5.6421362425000003E-2</v>
      </c>
      <c r="O350" s="13">
        <v>5.8810706343999999E-2</v>
      </c>
      <c r="P350" s="13">
        <v>6.0566313905000002E-2</v>
      </c>
      <c r="Q350" s="13">
        <v>6.0974055497000003E-2</v>
      </c>
      <c r="R350" s="13">
        <v>6.3363410199999998E-2</v>
      </c>
      <c r="S350" s="13">
        <v>6.8718168359999998E-2</v>
      </c>
      <c r="T350" s="13">
        <v>8.2517275362E-2</v>
      </c>
      <c r="U350" s="13">
        <v>9.1005534008999994E-2</v>
      </c>
      <c r="Y350" s="22"/>
      <c r="Z350" s="22"/>
      <c r="AA350" s="22"/>
      <c r="AB350" s="27"/>
      <c r="AC350" s="28"/>
    </row>
    <row r="351" spans="1:29">
      <c r="A351" s="6" t="s">
        <v>48</v>
      </c>
      <c r="B351" s="12">
        <v>0.62811167454700001</v>
      </c>
      <c r="C351" s="12">
        <v>0.64368002720299999</v>
      </c>
      <c r="D351" s="12">
        <v>0.69701075451700001</v>
      </c>
      <c r="E351" s="12">
        <v>0.68343783999700003</v>
      </c>
      <c r="F351" s="12">
        <v>0.72478030708100005</v>
      </c>
      <c r="G351" s="12">
        <v>0.73149173819299995</v>
      </c>
      <c r="H351" s="12">
        <v>0.75860064175899999</v>
      </c>
      <c r="I351" s="12">
        <v>0.73137673167700001</v>
      </c>
      <c r="J351" s="12">
        <v>0.73848829268799998</v>
      </c>
      <c r="K351" s="12">
        <v>0.73042839292399997</v>
      </c>
      <c r="L351" s="12">
        <v>0.72964530689600005</v>
      </c>
      <c r="M351" s="12">
        <v>0.70429167441200002</v>
      </c>
      <c r="N351" s="12">
        <v>0.70220174181200001</v>
      </c>
      <c r="O351" s="12">
        <v>0.64244779691099996</v>
      </c>
      <c r="P351" s="12">
        <v>0.62778535825299997</v>
      </c>
      <c r="Q351" s="12">
        <v>0.616761775771</v>
      </c>
      <c r="R351" s="12">
        <v>0.605059164649</v>
      </c>
      <c r="S351" s="12">
        <v>0.59939964945299995</v>
      </c>
      <c r="T351" s="12">
        <v>0.63788319485</v>
      </c>
      <c r="U351" s="12">
        <v>0.68705621892500002</v>
      </c>
      <c r="Y351" s="22"/>
      <c r="Z351" s="22"/>
      <c r="AA351" s="22"/>
      <c r="AB351" s="27"/>
      <c r="AC351" s="28"/>
    </row>
    <row r="352" spans="1:29">
      <c r="A352" s="5" t="s">
        <v>49</v>
      </c>
      <c r="B352" s="13">
        <v>4.9884976338640001</v>
      </c>
      <c r="C352" s="13">
        <v>5.7428361740409999</v>
      </c>
      <c r="D352" s="13">
        <v>3.7345472329480001</v>
      </c>
      <c r="E352" s="13">
        <v>6.5331310739650004</v>
      </c>
      <c r="F352" s="13">
        <v>5.034472355898</v>
      </c>
      <c r="G352" s="13">
        <v>5.5621070512220001</v>
      </c>
      <c r="H352" s="13">
        <v>4.705931234516</v>
      </c>
      <c r="I352" s="13">
        <v>5.3342534854999997</v>
      </c>
      <c r="J352" s="13">
        <v>5.0379941411529998</v>
      </c>
      <c r="K352" s="13">
        <v>5.6926006272430003</v>
      </c>
      <c r="L352" s="13">
        <v>4.7045072847330003</v>
      </c>
      <c r="M352" s="13">
        <v>5.0412197624099999</v>
      </c>
      <c r="N352" s="13">
        <v>5.0708729530939998</v>
      </c>
      <c r="O352" s="13">
        <v>3.8087367346210002</v>
      </c>
      <c r="P352" s="13">
        <v>5.1068894997239997</v>
      </c>
      <c r="Q352" s="13">
        <v>5.9965360930319997</v>
      </c>
      <c r="R352" s="13">
        <v>4.7264355575549999</v>
      </c>
      <c r="S352" s="13">
        <v>4.8683845564150001</v>
      </c>
      <c r="T352" s="13">
        <v>4.90658187888</v>
      </c>
      <c r="U352" s="13">
        <v>5.023922455148</v>
      </c>
      <c r="Y352" s="22"/>
      <c r="Z352" s="22"/>
      <c r="AA352" s="22"/>
      <c r="AB352" s="27"/>
      <c r="AC352" s="28"/>
    </row>
    <row r="353" spans="1:29">
      <c r="A353" s="6" t="s">
        <v>50</v>
      </c>
      <c r="B353" s="12">
        <v>0.48062580332799998</v>
      </c>
      <c r="C353" s="12">
        <v>0.46545047534</v>
      </c>
      <c r="D353" s="12">
        <v>0.47917825621999999</v>
      </c>
      <c r="E353" s="12">
        <v>0.48285720866100001</v>
      </c>
      <c r="F353" s="12">
        <v>0.48345937764899999</v>
      </c>
      <c r="G353" s="12">
        <v>0.44508734396499999</v>
      </c>
      <c r="H353" s="12">
        <v>0.36133828743000002</v>
      </c>
      <c r="I353" s="12">
        <v>0.35912138942100003</v>
      </c>
      <c r="J353" s="12">
        <v>0.465473247285</v>
      </c>
      <c r="K353" s="12">
        <v>0.485265315152</v>
      </c>
      <c r="L353" s="12">
        <v>0.48032942089000003</v>
      </c>
      <c r="M353" s="12">
        <v>0.45309746050499999</v>
      </c>
      <c r="N353" s="12">
        <v>0.46898661835599997</v>
      </c>
      <c r="O353" s="12">
        <v>0.51706000145599995</v>
      </c>
      <c r="P353" s="12">
        <v>0.50611937960300002</v>
      </c>
      <c r="Q353" s="12">
        <v>0.44932680895499999</v>
      </c>
      <c r="R353" s="12">
        <v>0.45877250602800002</v>
      </c>
      <c r="S353" s="12">
        <v>0.47028085847200002</v>
      </c>
      <c r="T353" s="12">
        <v>0.50347181558300003</v>
      </c>
      <c r="U353" s="12">
        <v>0.53308677144399996</v>
      </c>
      <c r="Y353" s="22"/>
      <c r="Z353" s="22"/>
      <c r="AA353" s="22"/>
      <c r="AB353" s="27"/>
      <c r="AC353" s="28"/>
    </row>
    <row r="354" spans="1:29">
      <c r="A354" s="5" t="s">
        <v>51</v>
      </c>
      <c r="B354" s="13">
        <v>0.64743792968799996</v>
      </c>
      <c r="C354" s="13">
        <v>0.75446394922100002</v>
      </c>
      <c r="D354" s="13">
        <v>1.581643142833</v>
      </c>
      <c r="E354" s="13">
        <v>1.6507556150780001</v>
      </c>
      <c r="F354" s="13">
        <v>1.527514342141</v>
      </c>
      <c r="G354" s="13">
        <v>2.0600357550439998</v>
      </c>
      <c r="H354" s="13">
        <v>1.7891560992669999</v>
      </c>
      <c r="I354" s="13">
        <v>1.9929887647969999</v>
      </c>
      <c r="J354" s="13">
        <v>1.9026164331669999</v>
      </c>
      <c r="K354" s="13">
        <v>1.932091231564</v>
      </c>
      <c r="L354" s="13">
        <v>2.501823927647</v>
      </c>
      <c r="M354" s="13">
        <v>2.2231833591779999</v>
      </c>
      <c r="N354" s="13">
        <v>2.242295212218</v>
      </c>
      <c r="O354" s="13">
        <v>2.197819830651</v>
      </c>
      <c r="P354" s="13">
        <v>1.9228493223600001</v>
      </c>
      <c r="Q354" s="13">
        <v>1.8892299902109999</v>
      </c>
      <c r="R354" s="13">
        <v>2.1461626617620002</v>
      </c>
      <c r="S354" s="13">
        <v>2.0760781533519999</v>
      </c>
      <c r="T354" s="13">
        <v>2.2437629365920002</v>
      </c>
      <c r="U354" s="13">
        <v>2.3242998932569998</v>
      </c>
      <c r="Y354" s="22"/>
      <c r="Z354" s="22"/>
      <c r="AA354" s="22"/>
      <c r="AB354" s="27"/>
      <c r="AC354" s="28"/>
    </row>
    <row r="355" spans="1:29">
      <c r="A355" s="6" t="s">
        <v>52</v>
      </c>
      <c r="B355" s="12">
        <v>7.1189845719170002</v>
      </c>
      <c r="C355" s="12">
        <v>7.0822813505050002</v>
      </c>
      <c r="D355" s="12">
        <v>6.3655196414850002</v>
      </c>
      <c r="E355" s="12">
        <v>5.9092114759439998</v>
      </c>
      <c r="F355" s="12">
        <v>5.5001604539400004</v>
      </c>
      <c r="G355" s="12">
        <v>4.9463852663559997</v>
      </c>
      <c r="H355" s="12">
        <v>5.2481123821170002</v>
      </c>
      <c r="I355" s="12">
        <v>6.8172534284359996</v>
      </c>
      <c r="J355" s="12">
        <v>6.6465904779600002</v>
      </c>
      <c r="K355" s="12">
        <v>7.137840589124</v>
      </c>
      <c r="L355" s="12">
        <v>7.9515969053940001</v>
      </c>
      <c r="M355" s="12">
        <v>10.350392261024</v>
      </c>
      <c r="N355" s="12">
        <v>12.580227205011999</v>
      </c>
      <c r="O355" s="12">
        <v>14.216815528448</v>
      </c>
      <c r="P355" s="12">
        <v>14.252538949551999</v>
      </c>
      <c r="Q355" s="12">
        <v>11.866958638559</v>
      </c>
      <c r="R355" s="12">
        <v>12.260107730749001</v>
      </c>
      <c r="S355" s="12">
        <v>13.559120603268999</v>
      </c>
      <c r="T355" s="12">
        <v>14.223619979791</v>
      </c>
      <c r="U355" s="12">
        <v>14.785874379935001</v>
      </c>
      <c r="Y355" s="22"/>
      <c r="Z355" s="22"/>
      <c r="AA355" s="22"/>
      <c r="AB355" s="27"/>
      <c r="AC355" s="28"/>
    </row>
    <row r="356" spans="1:29">
      <c r="A356" s="5" t="s">
        <v>53</v>
      </c>
      <c r="B356" s="13">
        <v>0.221427347233</v>
      </c>
      <c r="C356" s="13">
        <v>0.167961349372</v>
      </c>
      <c r="D356" s="13">
        <v>0.16132138306800001</v>
      </c>
      <c r="E356" s="13">
        <v>0.15561706966800001</v>
      </c>
      <c r="F356" s="13">
        <v>0.15475467280899999</v>
      </c>
      <c r="G356" s="13">
        <v>0.131705344685</v>
      </c>
      <c r="H356" s="13">
        <v>0.12926943118000001</v>
      </c>
      <c r="I356" s="13">
        <v>0.12707257560099999</v>
      </c>
      <c r="J356" s="13">
        <v>0.13473405801400001</v>
      </c>
      <c r="K356" s="13">
        <v>0.13398187136699999</v>
      </c>
      <c r="L356" s="13">
        <v>0.13099044934099999</v>
      </c>
      <c r="M356" s="13">
        <v>0.130863475274</v>
      </c>
      <c r="N356" s="13">
        <v>0.140721926848</v>
      </c>
      <c r="O356" s="13">
        <v>0.13143734261100001</v>
      </c>
      <c r="P356" s="13">
        <v>0.12807722749600001</v>
      </c>
      <c r="Q356" s="13">
        <v>0.13503160447099999</v>
      </c>
      <c r="R356" s="13">
        <v>0.13268926784099999</v>
      </c>
      <c r="S356" s="13">
        <v>0.123142971148</v>
      </c>
      <c r="T356" s="13">
        <v>0.137627429218</v>
      </c>
      <c r="U356" s="13">
        <v>0.17728126041200001</v>
      </c>
      <c r="Y356" s="22"/>
      <c r="Z356" s="22"/>
      <c r="AA356" s="22"/>
      <c r="AB356" s="27"/>
      <c r="AC356" s="28"/>
    </row>
    <row r="357" spans="1:29">
      <c r="A357" s="6" t="s">
        <v>54</v>
      </c>
      <c r="B357" s="12">
        <v>0.129162408112</v>
      </c>
      <c r="C357" s="12">
        <v>0.14395857242000001</v>
      </c>
      <c r="D357" s="12">
        <v>0.15349553305899999</v>
      </c>
      <c r="E357" s="12">
        <v>0.14211562706299999</v>
      </c>
      <c r="F357" s="12">
        <v>0.17173179779200001</v>
      </c>
      <c r="G357" s="12">
        <v>0.17747601046100001</v>
      </c>
      <c r="H357" s="12">
        <v>0.185095141371</v>
      </c>
      <c r="I357" s="12">
        <v>0.18727613390100001</v>
      </c>
      <c r="J357" s="12">
        <v>0.28076896389299999</v>
      </c>
      <c r="K357" s="12">
        <v>0.25852372112299998</v>
      </c>
      <c r="L357" s="12">
        <v>0.25965517992499998</v>
      </c>
      <c r="M357" s="12">
        <v>0.22598324455999999</v>
      </c>
      <c r="N357" s="12">
        <v>0.247074156184</v>
      </c>
      <c r="O357" s="12">
        <v>0.26790022438599997</v>
      </c>
      <c r="P357" s="12">
        <v>0.27253199597</v>
      </c>
      <c r="Q357" s="12">
        <v>0.28687050164200001</v>
      </c>
      <c r="R357" s="12">
        <v>0.24601396879199999</v>
      </c>
      <c r="S357" s="12">
        <v>0.25603801742100002</v>
      </c>
      <c r="T357" s="12">
        <v>0.291638540833</v>
      </c>
      <c r="U357" s="12">
        <v>0.31369077978299997</v>
      </c>
      <c r="Y357" s="22"/>
      <c r="Z357" s="22"/>
      <c r="AA357" s="22"/>
      <c r="AB357" s="27"/>
      <c r="AC357" s="28"/>
    </row>
    <row r="358" spans="1:29">
      <c r="A358" s="5" t="s">
        <v>55</v>
      </c>
      <c r="B358" s="13">
        <v>56.334195800713999</v>
      </c>
      <c r="C358" s="13">
        <v>56.063179892606001</v>
      </c>
      <c r="D358" s="13">
        <v>58.284157927160003</v>
      </c>
      <c r="E358" s="13">
        <v>56.766597086151997</v>
      </c>
      <c r="F358" s="13">
        <v>58.992060719850997</v>
      </c>
      <c r="G358" s="13">
        <v>59.185339780039001</v>
      </c>
      <c r="H358" s="13">
        <v>59.727093867058997</v>
      </c>
      <c r="I358" s="13">
        <v>58.936344306994997</v>
      </c>
      <c r="J358" s="13">
        <v>58.492185375886997</v>
      </c>
      <c r="K358" s="13">
        <v>58.442925508058998</v>
      </c>
      <c r="L358" s="13">
        <v>57.080834190813</v>
      </c>
      <c r="M358" s="13">
        <v>53.904199326395002</v>
      </c>
      <c r="N358" s="13">
        <v>51.479822187724999</v>
      </c>
      <c r="O358" s="13">
        <v>49.965365300248003</v>
      </c>
      <c r="P358" s="13">
        <v>49.145177670675999</v>
      </c>
      <c r="Q358" s="13">
        <v>51.475114139546001</v>
      </c>
      <c r="R358" s="13">
        <v>52.155763138815999</v>
      </c>
      <c r="S358" s="13">
        <v>50.816903974798997</v>
      </c>
      <c r="T358" s="13">
        <v>49.315502085176</v>
      </c>
      <c r="U358" s="13">
        <v>49.049983266623002</v>
      </c>
      <c r="Y358" s="22"/>
      <c r="Z358" s="22"/>
      <c r="AA358" s="22"/>
      <c r="AB358" s="27"/>
      <c r="AC358" s="28"/>
    </row>
    <row r="359" spans="1:29">
      <c r="A359" s="6" t="s">
        <v>56</v>
      </c>
      <c r="B359" s="12">
        <v>9.5552386346380001</v>
      </c>
      <c r="C359" s="12">
        <v>9.6622433799460001</v>
      </c>
      <c r="D359" s="12">
        <v>9.6631249871230001</v>
      </c>
      <c r="E359" s="12">
        <v>9.4509757705350008</v>
      </c>
      <c r="F359" s="12">
        <v>9.8251043092380002</v>
      </c>
      <c r="G359" s="12">
        <v>9.9273061141020005</v>
      </c>
      <c r="H359" s="12">
        <v>9.8879654320090005</v>
      </c>
      <c r="I359" s="12">
        <v>9.8223447977710006</v>
      </c>
      <c r="J359" s="12">
        <v>10.355055970238</v>
      </c>
      <c r="K359" s="12">
        <v>10.946890545024001</v>
      </c>
      <c r="L359" s="12">
        <v>10.032637382729</v>
      </c>
      <c r="M359" s="12">
        <v>9.1432641246739994</v>
      </c>
      <c r="N359" s="12">
        <v>9.0137601999699992</v>
      </c>
      <c r="O359" s="12">
        <v>8.9350707192329999</v>
      </c>
      <c r="P359" s="12">
        <v>9.4236448717960002</v>
      </c>
      <c r="Q359" s="12">
        <v>10.937725319568999</v>
      </c>
      <c r="R359" s="12">
        <v>10.863069909802</v>
      </c>
      <c r="S359" s="12">
        <v>10.430322049563999</v>
      </c>
      <c r="T359" s="12">
        <v>10.770431176002999</v>
      </c>
      <c r="U359" s="12">
        <v>11.465093138243001</v>
      </c>
      <c r="Y359" s="22"/>
      <c r="Z359" s="22"/>
      <c r="AA359" s="22"/>
      <c r="AB359" s="27"/>
      <c r="AC359" s="28"/>
    </row>
    <row r="360" spans="1:29">
      <c r="A360" s="5" t="s">
        <v>57</v>
      </c>
      <c r="B360" s="13">
        <v>9.8685397389590008</v>
      </c>
      <c r="C360" s="13">
        <v>9.8262744931359993</v>
      </c>
      <c r="D360" s="13">
        <v>10.049285180888999</v>
      </c>
      <c r="E360" s="13">
        <v>8.9913439880000006</v>
      </c>
      <c r="F360" s="13">
        <v>9.7559935757989997</v>
      </c>
      <c r="G360" s="13">
        <v>9.4680474859710007</v>
      </c>
      <c r="H360" s="13">
        <v>9.3351637088369994</v>
      </c>
      <c r="I360" s="13">
        <v>9.4188057914750001</v>
      </c>
      <c r="J360" s="13">
        <v>9.4095545298750007</v>
      </c>
      <c r="K360" s="13">
        <v>9.5386730809909999</v>
      </c>
      <c r="L360" s="13">
        <v>9.0108132295430003</v>
      </c>
      <c r="M360" s="13">
        <v>8.2727799891119993</v>
      </c>
      <c r="N360" s="13">
        <v>7.6271380283169998</v>
      </c>
      <c r="O360" s="13">
        <v>7.6217953837500003</v>
      </c>
      <c r="P360" s="13">
        <v>7.7805662286889996</v>
      </c>
      <c r="Q360" s="13">
        <v>8.1862525596090006</v>
      </c>
      <c r="R360" s="13">
        <v>8.2687380014530003</v>
      </c>
      <c r="S360" s="13">
        <v>8.2369252948279996</v>
      </c>
      <c r="T360" s="13">
        <v>8.2766354993730005</v>
      </c>
      <c r="U360" s="13">
        <v>8.5644928510770004</v>
      </c>
      <c r="Y360" s="22"/>
      <c r="Z360" s="22"/>
      <c r="AA360" s="22"/>
      <c r="AB360" s="27"/>
      <c r="AC360" s="28"/>
    </row>
    <row r="361" spans="1:29">
      <c r="A361" s="6" t="s">
        <v>58</v>
      </c>
      <c r="B361" s="12">
        <v>5.8133114675410003</v>
      </c>
      <c r="C361" s="12">
        <v>5.8761649735760004</v>
      </c>
      <c r="D361" s="12">
        <v>6.1107462271420001</v>
      </c>
      <c r="E361" s="12">
        <v>6.2452837516860003</v>
      </c>
      <c r="F361" s="12">
        <v>6.2508389123040002</v>
      </c>
      <c r="G361" s="12">
        <v>6.722358089958</v>
      </c>
      <c r="H361" s="12">
        <v>6.38930445002</v>
      </c>
      <c r="I361" s="12">
        <v>6.5496757785290001</v>
      </c>
      <c r="J361" s="12">
        <v>6.7372625756740003</v>
      </c>
      <c r="K361" s="12">
        <v>6.820411905656</v>
      </c>
      <c r="L361" s="12">
        <v>6.8043165672050003</v>
      </c>
      <c r="M361" s="12">
        <v>6.6178572223709997</v>
      </c>
      <c r="N361" s="12">
        <v>6.3141999387809999</v>
      </c>
      <c r="O361" s="12">
        <v>5.8840915595099998</v>
      </c>
      <c r="P361" s="12">
        <v>6.2075645837630002</v>
      </c>
      <c r="Q361" s="12">
        <v>6.487079020835</v>
      </c>
      <c r="R361" s="12">
        <v>6.4008219857290003</v>
      </c>
      <c r="S361" s="12">
        <v>5.7678329761520004</v>
      </c>
      <c r="T361" s="12">
        <v>5.8900910996420004</v>
      </c>
      <c r="U361" s="12">
        <v>6.297888856488</v>
      </c>
      <c r="Y361" s="22"/>
      <c r="Z361" s="22"/>
      <c r="AA361" s="22"/>
      <c r="AB361" s="27"/>
      <c r="AC361" s="28"/>
    </row>
    <row r="362" spans="1:29">
      <c r="A362" s="5" t="s">
        <v>59</v>
      </c>
      <c r="B362" s="13">
        <v>0.590757826519</v>
      </c>
      <c r="C362" s="13">
        <v>0.63668891061300004</v>
      </c>
      <c r="D362" s="13">
        <v>0.74924091416600003</v>
      </c>
      <c r="E362" s="13">
        <v>0.85386114879599995</v>
      </c>
      <c r="F362" s="13">
        <v>0.92649376702399999</v>
      </c>
      <c r="G362" s="13">
        <v>0.90382055128000005</v>
      </c>
      <c r="H362" s="13">
        <v>1.160525954977</v>
      </c>
      <c r="I362" s="13">
        <v>1.153176230348</v>
      </c>
      <c r="J362" s="13">
        <v>0.99816880641299999</v>
      </c>
      <c r="K362" s="13">
        <v>0.98062295586399995</v>
      </c>
      <c r="L362" s="13">
        <v>0.98266021400799997</v>
      </c>
      <c r="M362" s="13">
        <v>0.91158916792300004</v>
      </c>
      <c r="N362" s="13">
        <v>0.74525064757600001</v>
      </c>
      <c r="O362" s="13">
        <v>0.605749206328</v>
      </c>
      <c r="P362" s="13">
        <v>0.57782275347800005</v>
      </c>
      <c r="Q362" s="13">
        <v>0.56870192986900003</v>
      </c>
      <c r="R362" s="13">
        <v>0.61647438304199997</v>
      </c>
      <c r="S362" s="13">
        <v>0.56882699390400004</v>
      </c>
      <c r="T362" s="13">
        <v>0.53804081170499996</v>
      </c>
      <c r="U362" s="13">
        <v>0.561803496859</v>
      </c>
      <c r="Y362" s="22"/>
      <c r="Z362" s="22"/>
      <c r="AA362" s="22"/>
      <c r="AB362" s="27"/>
      <c r="AC362" s="28"/>
    </row>
    <row r="363" spans="1:29">
      <c r="A363" s="6" t="s">
        <v>60</v>
      </c>
      <c r="B363" s="12">
        <v>1.426756672147</v>
      </c>
      <c r="C363" s="12">
        <v>1.5588413312360001</v>
      </c>
      <c r="D363" s="12">
        <v>2.1900821119309999</v>
      </c>
      <c r="E363" s="12">
        <v>2.242865611924</v>
      </c>
      <c r="F363" s="12">
        <v>2.6883091290949999</v>
      </c>
      <c r="G363" s="12">
        <v>2.7067626033560002</v>
      </c>
      <c r="H363" s="12">
        <v>2.661632476092</v>
      </c>
      <c r="I363" s="12">
        <v>2.5581631334130002</v>
      </c>
      <c r="J363" s="12">
        <v>2.3322968113639999</v>
      </c>
      <c r="K363" s="12">
        <v>2.3079179590310002</v>
      </c>
      <c r="L363" s="12">
        <v>2.4288378503920001</v>
      </c>
      <c r="M363" s="12">
        <v>2.3208142705429999</v>
      </c>
      <c r="N363" s="12">
        <v>2.1431277493819998</v>
      </c>
      <c r="O363" s="12">
        <v>2.390928559617</v>
      </c>
      <c r="P363" s="12">
        <v>2.3794995387059998</v>
      </c>
      <c r="Q363" s="12">
        <v>2.4655357737069998</v>
      </c>
      <c r="R363" s="12">
        <v>2.5170906283150001</v>
      </c>
      <c r="S363" s="12">
        <v>2.5116365182510001</v>
      </c>
      <c r="T363" s="12">
        <v>2.3714357425850001</v>
      </c>
      <c r="U363" s="12">
        <v>2.7294685113230002</v>
      </c>
      <c r="Y363" s="22"/>
      <c r="Z363" s="22"/>
      <c r="AA363" s="22"/>
      <c r="AB363" s="27"/>
      <c r="AC363" s="28"/>
    </row>
    <row r="364" spans="1:29">
      <c r="A364" s="5" t="s">
        <v>61</v>
      </c>
      <c r="B364" s="13">
        <v>11.38191560003</v>
      </c>
      <c r="C364" s="13">
        <v>11.25148354373</v>
      </c>
      <c r="D364" s="13">
        <v>11.516132966274</v>
      </c>
      <c r="E364" s="13">
        <v>11.299749905925999</v>
      </c>
      <c r="F364" s="13">
        <v>11.545148862015999</v>
      </c>
      <c r="G364" s="13">
        <v>11.67909806242</v>
      </c>
      <c r="H364" s="13">
        <v>11.87406473427</v>
      </c>
      <c r="I364" s="13">
        <v>11.456525927956999</v>
      </c>
      <c r="J364" s="13">
        <v>10.965627028806001</v>
      </c>
      <c r="K364" s="13">
        <v>10.481129921332</v>
      </c>
      <c r="L364" s="13">
        <v>10.335115632677001</v>
      </c>
      <c r="M364" s="13">
        <v>9.8600414713550002</v>
      </c>
      <c r="N364" s="13">
        <v>9.260597694186</v>
      </c>
      <c r="O364" s="13">
        <v>8.7389988987650007</v>
      </c>
      <c r="P364" s="13">
        <v>7.9934054815030002</v>
      </c>
      <c r="Q364" s="13">
        <v>7.7646688535440003</v>
      </c>
      <c r="R364" s="13">
        <v>7.936708973629</v>
      </c>
      <c r="S364" s="13">
        <v>8.1970287290680002</v>
      </c>
      <c r="T364" s="13">
        <v>7.8025508793430003</v>
      </c>
      <c r="U364" s="13">
        <v>7.4014644897849999</v>
      </c>
      <c r="Y364" s="22"/>
      <c r="Z364" s="22"/>
      <c r="AA364" s="22"/>
      <c r="AB364" s="27"/>
      <c r="AC364" s="28"/>
    </row>
    <row r="365" spans="1:29">
      <c r="A365" s="6" t="s">
        <v>62</v>
      </c>
      <c r="B365" s="12">
        <v>1.4830375212739999</v>
      </c>
      <c r="C365" s="12">
        <v>1.6885141893710001</v>
      </c>
      <c r="D365" s="12">
        <v>1.673529786577</v>
      </c>
      <c r="E365" s="12">
        <v>1.5747707018549999</v>
      </c>
      <c r="F365" s="12">
        <v>1.572634846191</v>
      </c>
      <c r="G365" s="12">
        <v>1.3653919524210001</v>
      </c>
      <c r="H365" s="12">
        <v>1.3783010782009999</v>
      </c>
      <c r="I365" s="12">
        <v>1.3225955659740001</v>
      </c>
      <c r="J365" s="12">
        <v>1.3256606919889999</v>
      </c>
      <c r="K365" s="12">
        <v>1.142578654936</v>
      </c>
      <c r="L365" s="12">
        <v>1.175448686725</v>
      </c>
      <c r="M365" s="12">
        <v>1.0339110090250001</v>
      </c>
      <c r="N365" s="12">
        <v>1.0316846912590001</v>
      </c>
      <c r="O365" s="12">
        <v>1.03909818478</v>
      </c>
      <c r="P365" s="12">
        <v>0.90816364044599995</v>
      </c>
      <c r="Q365" s="12">
        <v>0.97827370853999995</v>
      </c>
      <c r="R365" s="12">
        <v>0.93046614830300001</v>
      </c>
      <c r="S365" s="12">
        <v>0.98582750609000003</v>
      </c>
      <c r="T365" s="12">
        <v>1.042357949666</v>
      </c>
      <c r="U365" s="12">
        <v>1.026813713805</v>
      </c>
      <c r="Y365" s="22"/>
      <c r="Z365" s="22"/>
      <c r="AA365" s="22"/>
      <c r="AB365" s="27"/>
      <c r="AC365" s="28"/>
    </row>
    <row r="366" spans="1:29">
      <c r="A366" s="5" t="s">
        <v>63</v>
      </c>
      <c r="B366" s="13">
        <v>3.1397014980000001E-3</v>
      </c>
      <c r="C366" s="13">
        <v>3.398364999E-3</v>
      </c>
      <c r="D366" s="13">
        <v>3.3300853010000001E-3</v>
      </c>
      <c r="E366" s="13">
        <v>3.2261399859999998E-3</v>
      </c>
      <c r="F366" s="13">
        <v>3.0824813460000001E-3</v>
      </c>
      <c r="G366" s="13">
        <v>3.4620394240000001E-3</v>
      </c>
      <c r="H366" s="13">
        <v>3.2835613609999998E-3</v>
      </c>
      <c r="I366" s="13">
        <v>3.078965512E-3</v>
      </c>
      <c r="J366" s="13">
        <v>3.03549348E-3</v>
      </c>
      <c r="K366" s="13">
        <v>3.0251329479999999E-3</v>
      </c>
      <c r="L366" s="13">
        <v>2.7569412260000001E-3</v>
      </c>
      <c r="M366" s="13">
        <v>2.7156166680000001E-3</v>
      </c>
      <c r="N366" s="13">
        <v>2.643976246E-3</v>
      </c>
      <c r="O366" s="13">
        <v>3.041877793E-3</v>
      </c>
      <c r="P366" s="13">
        <v>3.179537123E-3</v>
      </c>
      <c r="Q366" s="13">
        <v>3.2871592459999999E-3</v>
      </c>
      <c r="R366" s="13">
        <v>3.4560147549999999E-3</v>
      </c>
      <c r="S366" s="13">
        <v>3.5873850250000001E-3</v>
      </c>
      <c r="T366" s="13">
        <v>3.7822655080000001E-3</v>
      </c>
      <c r="U366" s="13">
        <v>3.9257337669999998E-3</v>
      </c>
      <c r="Y366" s="22"/>
      <c r="Z366" s="22"/>
      <c r="AA366" s="22"/>
      <c r="AB366" s="27"/>
      <c r="AC366" s="28"/>
    </row>
    <row r="367" spans="1:29">
      <c r="A367" s="6" t="s">
        <v>64</v>
      </c>
      <c r="B367" s="12">
        <v>3.183632481824</v>
      </c>
      <c r="C367" s="12">
        <v>2.9960213088510002</v>
      </c>
      <c r="D367" s="12">
        <v>3.3297617282499998</v>
      </c>
      <c r="E367" s="12">
        <v>3.3823057370440002</v>
      </c>
      <c r="F367" s="12">
        <v>3.465596871202</v>
      </c>
      <c r="G367" s="12">
        <v>3.2540647137469998</v>
      </c>
      <c r="H367" s="12">
        <v>3.1828667881169999</v>
      </c>
      <c r="I367" s="12">
        <v>3.0320100674470001</v>
      </c>
      <c r="J367" s="12">
        <v>2.9195913370039999</v>
      </c>
      <c r="K367" s="12">
        <v>3.0000288252840002</v>
      </c>
      <c r="L367" s="12">
        <v>3.0760457084109998</v>
      </c>
      <c r="M367" s="12">
        <v>3.0161616571650001</v>
      </c>
      <c r="N367" s="12">
        <v>2.9326982173629998</v>
      </c>
      <c r="O367" s="12">
        <v>2.8607490701940002</v>
      </c>
      <c r="P367" s="12">
        <v>2.9482731597059999</v>
      </c>
      <c r="Q367" s="12">
        <v>2.928178272587</v>
      </c>
      <c r="R367" s="12">
        <v>3.0919096856610002</v>
      </c>
      <c r="S367" s="12">
        <v>3.0794707711129998</v>
      </c>
      <c r="T367" s="12">
        <v>1.8006836595139999</v>
      </c>
      <c r="U367" s="12">
        <v>0.37722977990000001</v>
      </c>
      <c r="Y367" s="22"/>
      <c r="Z367" s="22"/>
      <c r="AA367" s="22"/>
      <c r="AB367" s="27"/>
      <c r="AC367" s="28"/>
    </row>
    <row r="368" spans="1:29">
      <c r="A368" s="5" t="s">
        <v>65</v>
      </c>
      <c r="B368" s="13">
        <v>3.2787626740959999</v>
      </c>
      <c r="C368" s="13">
        <v>3.2042484521330001</v>
      </c>
      <c r="D368" s="13">
        <v>3.3731553473479998</v>
      </c>
      <c r="E368" s="13">
        <v>3.2448383127130001</v>
      </c>
      <c r="F368" s="13">
        <v>3.2738639909009999</v>
      </c>
      <c r="G368" s="13">
        <v>3.3471100597639998</v>
      </c>
      <c r="H368" s="13">
        <v>3.552612083913</v>
      </c>
      <c r="I368" s="13">
        <v>3.4640562611979999</v>
      </c>
      <c r="J368" s="13">
        <v>3.4043372756700001</v>
      </c>
      <c r="K368" s="13">
        <v>3.3883194713</v>
      </c>
      <c r="L368" s="13">
        <v>3.4537958641070001</v>
      </c>
      <c r="M368" s="13">
        <v>3.238166631511</v>
      </c>
      <c r="N368" s="13">
        <v>3.0683482131990001</v>
      </c>
      <c r="O368" s="13">
        <v>2.9748569563520002</v>
      </c>
      <c r="P368" s="13">
        <v>2.7351436915759999</v>
      </c>
      <c r="Q368" s="13">
        <v>2.7327377548579999</v>
      </c>
      <c r="R368" s="13">
        <v>2.874574176806</v>
      </c>
      <c r="S368" s="13">
        <v>2.8784933459889999</v>
      </c>
      <c r="T368" s="13">
        <v>2.6815223000359998</v>
      </c>
      <c r="U368" s="13">
        <v>2.5741215036490002</v>
      </c>
      <c r="Y368" s="22"/>
      <c r="Z368" s="22"/>
      <c r="AA368" s="22"/>
      <c r="AB368" s="27"/>
      <c r="AC368" s="28"/>
    </row>
    <row r="369" spans="1:29">
      <c r="A369" s="6" t="s">
        <v>66</v>
      </c>
      <c r="B369" s="12">
        <v>2.122458703006</v>
      </c>
      <c r="C369" s="12">
        <v>1.958791176096</v>
      </c>
      <c r="D369" s="12">
        <v>1.9704337967279999</v>
      </c>
      <c r="E369" s="12">
        <v>1.9280736778330001</v>
      </c>
      <c r="F369" s="12">
        <v>2.0611290870349999</v>
      </c>
      <c r="G369" s="12">
        <v>2.1794511948380002</v>
      </c>
      <c r="H369" s="12">
        <v>2.337066479632</v>
      </c>
      <c r="I369" s="12">
        <v>2.320114861974</v>
      </c>
      <c r="J369" s="12">
        <v>2.456067694898</v>
      </c>
      <c r="K369" s="12">
        <v>2.3596329003330001</v>
      </c>
      <c r="L369" s="12">
        <v>2.3888919747230002</v>
      </c>
      <c r="M369" s="12">
        <v>2.2341511453480001</v>
      </c>
      <c r="N369" s="12">
        <v>2.2714008814420001</v>
      </c>
      <c r="O369" s="12">
        <v>2.0867747749499999</v>
      </c>
      <c r="P369" s="12">
        <v>1.9424296101380001</v>
      </c>
      <c r="Q369" s="12">
        <v>2.0460441558540001</v>
      </c>
      <c r="R369" s="12">
        <v>2.187738535836</v>
      </c>
      <c r="S369" s="12">
        <v>2.4535984105369999</v>
      </c>
      <c r="T369" s="12">
        <v>2.4081935027169998</v>
      </c>
      <c r="U369" s="12">
        <v>2.2683707166280001</v>
      </c>
      <c r="Y369" s="22"/>
      <c r="Z369" s="22"/>
      <c r="AA369" s="22"/>
      <c r="AB369" s="27"/>
      <c r="AC369" s="28"/>
    </row>
    <row r="370" spans="1:29">
      <c r="A370" s="5" t="s">
        <v>67</v>
      </c>
      <c r="B370" s="13">
        <v>0.394261503648</v>
      </c>
      <c r="C370" s="13">
        <v>0.37712018815300002</v>
      </c>
      <c r="D370" s="13">
        <v>0.38588338909199998</v>
      </c>
      <c r="E370" s="13">
        <v>0.38582097063600002</v>
      </c>
      <c r="F370" s="13">
        <v>0.41496745421199999</v>
      </c>
      <c r="G370" s="13">
        <v>0.40476731707800001</v>
      </c>
      <c r="H370" s="13">
        <v>0.417480014826</v>
      </c>
      <c r="I370" s="13">
        <v>0.420008786749</v>
      </c>
      <c r="J370" s="13">
        <v>0.38654464172000003</v>
      </c>
      <c r="K370" s="13">
        <v>0.36418120162599998</v>
      </c>
      <c r="L370" s="13">
        <v>0.35533706937499998</v>
      </c>
      <c r="M370" s="13">
        <v>0.31868892834000001</v>
      </c>
      <c r="N370" s="13">
        <v>0.301593544479</v>
      </c>
      <c r="O370" s="13">
        <v>0.29310948593500002</v>
      </c>
      <c r="P370" s="13">
        <v>0.274409998534</v>
      </c>
      <c r="Q370" s="13">
        <v>0.27717339971299998</v>
      </c>
      <c r="R370" s="13">
        <v>0.27158491966300002</v>
      </c>
      <c r="S370" s="13">
        <v>0.156557084752</v>
      </c>
      <c r="T370" s="13">
        <v>0.18862259790999999</v>
      </c>
      <c r="U370" s="13">
        <v>0.244186110422</v>
      </c>
      <c r="Y370" s="22"/>
      <c r="Z370" s="22"/>
      <c r="AA370" s="22"/>
      <c r="AB370" s="27"/>
      <c r="AC370" s="28"/>
    </row>
    <row r="371" spans="1:29">
      <c r="A371" s="6" t="s">
        <v>68</v>
      </c>
      <c r="B371" s="12">
        <v>2.0858698331730001</v>
      </c>
      <c r="C371" s="12">
        <v>1.9037041130050001</v>
      </c>
      <c r="D371" s="12">
        <v>2.0018315496349999</v>
      </c>
      <c r="E371" s="12">
        <v>2.0050238191430001</v>
      </c>
      <c r="F371" s="12">
        <v>1.966682076351</v>
      </c>
      <c r="G371" s="12">
        <v>1.9358448284950001</v>
      </c>
      <c r="H371" s="12">
        <v>1.779127461743</v>
      </c>
      <c r="I371" s="12">
        <v>1.79176528139</v>
      </c>
      <c r="J371" s="12">
        <v>1.7495567998620001</v>
      </c>
      <c r="K371" s="12">
        <v>1.7757298654289999</v>
      </c>
      <c r="L371" s="12">
        <v>1.7612392258789999</v>
      </c>
      <c r="M371" s="12">
        <v>1.810566227716</v>
      </c>
      <c r="N371" s="12">
        <v>1.9000823585990001</v>
      </c>
      <c r="O371" s="12">
        <v>1.8864088343259999</v>
      </c>
      <c r="P371" s="12">
        <v>1.678870324537</v>
      </c>
      <c r="Q371" s="12">
        <v>1.759106993664</v>
      </c>
      <c r="R371" s="12">
        <v>1.756447482589</v>
      </c>
      <c r="S371" s="12">
        <v>0.99840414267699995</v>
      </c>
      <c r="T371" s="12">
        <v>1.06580564325</v>
      </c>
      <c r="U371" s="12">
        <v>1.1744202559970001</v>
      </c>
      <c r="Y371" s="22"/>
      <c r="Z371" s="22"/>
      <c r="AA371" s="22"/>
      <c r="AB371" s="27"/>
      <c r="AC371" s="28"/>
    </row>
    <row r="372" spans="1:29">
      <c r="A372" s="5" t="s">
        <v>69</v>
      </c>
      <c r="B372" s="13">
        <v>2.601576903202</v>
      </c>
      <c r="C372" s="13">
        <v>2.5652087672319999</v>
      </c>
      <c r="D372" s="13">
        <v>2.625004793439</v>
      </c>
      <c r="E372" s="13">
        <v>2.498885107604</v>
      </c>
      <c r="F372" s="13">
        <v>2.5679580693799999</v>
      </c>
      <c r="G372" s="13">
        <v>2.5374298825769999</v>
      </c>
      <c r="H372" s="13">
        <v>2.5797519844900001</v>
      </c>
      <c r="I372" s="13">
        <v>2.496022406727</v>
      </c>
      <c r="J372" s="13">
        <v>2.351559990818</v>
      </c>
      <c r="K372" s="13">
        <v>2.2831381340550001</v>
      </c>
      <c r="L372" s="13">
        <v>2.332847903297</v>
      </c>
      <c r="M372" s="13">
        <v>2.2427133712509999</v>
      </c>
      <c r="N372" s="13">
        <v>2.185068753456</v>
      </c>
      <c r="O372" s="13">
        <v>2.1144022518410002</v>
      </c>
      <c r="P372" s="13">
        <v>1.9301417841649999</v>
      </c>
      <c r="Q372" s="13">
        <v>1.8652074739869999</v>
      </c>
      <c r="R372" s="13">
        <v>1.980922910186</v>
      </c>
      <c r="S372" s="13">
        <v>1.7986908072250001</v>
      </c>
      <c r="T372" s="13">
        <v>1.8689008713149999</v>
      </c>
      <c r="U372" s="13">
        <v>1.920832676232</v>
      </c>
      <c r="Y372" s="22"/>
      <c r="Z372" s="22"/>
      <c r="AA372" s="22"/>
      <c r="AB372" s="27"/>
      <c r="AC372" s="28"/>
    </row>
    <row r="373" spans="1:29">
      <c r="A373" s="6" t="s">
        <v>70</v>
      </c>
      <c r="B373" s="12">
        <v>2.5449365391600001</v>
      </c>
      <c r="C373" s="12">
        <v>2.5544767005279998</v>
      </c>
      <c r="D373" s="12">
        <v>2.642615063264</v>
      </c>
      <c r="E373" s="12">
        <v>2.6595724424710001</v>
      </c>
      <c r="F373" s="12">
        <v>2.6742572877559998</v>
      </c>
      <c r="G373" s="12">
        <v>2.7504248846100001</v>
      </c>
      <c r="H373" s="12">
        <v>3.187947658573</v>
      </c>
      <c r="I373" s="12">
        <v>3.1280004505300001</v>
      </c>
      <c r="J373" s="12">
        <v>3.097865728076</v>
      </c>
      <c r="K373" s="12">
        <v>3.05064495425</v>
      </c>
      <c r="L373" s="12">
        <v>2.9400899405160001</v>
      </c>
      <c r="M373" s="12">
        <v>2.8807784933909999</v>
      </c>
      <c r="N373" s="12">
        <v>2.68222729347</v>
      </c>
      <c r="O373" s="12">
        <v>2.5302895368749998</v>
      </c>
      <c r="P373" s="12">
        <v>2.3620624665149998</v>
      </c>
      <c r="Q373" s="12">
        <v>2.4751417639629998</v>
      </c>
      <c r="R373" s="12">
        <v>2.455759383048</v>
      </c>
      <c r="S373" s="12">
        <v>2.7497019596240002</v>
      </c>
      <c r="T373" s="12">
        <v>2.6064480866089998</v>
      </c>
      <c r="U373" s="12">
        <v>2.4398714324480002</v>
      </c>
      <c r="Y373" s="22"/>
      <c r="Z373" s="22"/>
      <c r="AA373" s="22"/>
      <c r="AB373" s="27"/>
      <c r="AC373" s="28"/>
    </row>
    <row r="374" spans="1:29">
      <c r="A374" s="5" t="s">
        <v>79</v>
      </c>
      <c r="B374" s="8" t="s">
        <v>25</v>
      </c>
      <c r="C374" s="8" t="s">
        <v>25</v>
      </c>
      <c r="D374" s="8" t="s">
        <v>25</v>
      </c>
      <c r="E374" s="8" t="s">
        <v>25</v>
      </c>
      <c r="F374" s="8" t="s">
        <v>25</v>
      </c>
      <c r="G374" s="8" t="s">
        <v>25</v>
      </c>
      <c r="H374" s="8" t="s">
        <v>25</v>
      </c>
      <c r="I374" s="8" t="s">
        <v>25</v>
      </c>
      <c r="J374" s="8" t="s">
        <v>25</v>
      </c>
      <c r="K374" s="8" t="s">
        <v>25</v>
      </c>
      <c r="L374" s="8" t="s">
        <v>25</v>
      </c>
      <c r="M374" s="8" t="s">
        <v>25</v>
      </c>
      <c r="N374" s="8" t="s">
        <v>25</v>
      </c>
      <c r="O374" s="8" t="s">
        <v>25</v>
      </c>
      <c r="P374" s="8" t="s">
        <v>25</v>
      </c>
      <c r="Q374" s="8" t="s">
        <v>25</v>
      </c>
      <c r="R374" s="8" t="s">
        <v>25</v>
      </c>
      <c r="S374" s="8" t="s">
        <v>25</v>
      </c>
      <c r="T374" s="8" t="s">
        <v>25</v>
      </c>
      <c r="U374" s="8" t="s">
        <v>25</v>
      </c>
      <c r="Y374" s="22"/>
      <c r="Z374" s="22"/>
      <c r="AA374" s="22"/>
      <c r="AB374" s="27"/>
      <c r="AC374" s="28"/>
    </row>
    <row r="375" spans="1:29" ht="16">
      <c r="A375" s="6" t="s">
        <v>26</v>
      </c>
      <c r="B375" s="11" t="s">
        <v>72</v>
      </c>
      <c r="C375" s="14">
        <v>9.5635673968329993</v>
      </c>
      <c r="D375" s="14">
        <v>4.2117161842420003</v>
      </c>
      <c r="E375" s="14">
        <v>13.386558702765001</v>
      </c>
      <c r="F375" s="14">
        <v>5.7185279696620004</v>
      </c>
      <c r="G375" s="14">
        <v>8.3194250227970006</v>
      </c>
      <c r="H375" s="14">
        <v>1.321910814652</v>
      </c>
      <c r="I375" s="14">
        <v>10.075153231451001</v>
      </c>
      <c r="J375" s="14">
        <v>10.543571720952</v>
      </c>
      <c r="K375" s="14">
        <v>9.9382124461460002</v>
      </c>
      <c r="L375" s="14">
        <v>6.1244493251850001</v>
      </c>
      <c r="M375" s="14">
        <v>11.000030399583</v>
      </c>
      <c r="N375" s="14">
        <v>11.837106281898</v>
      </c>
      <c r="O375" s="14">
        <v>9.7044228530810006</v>
      </c>
      <c r="P375" s="14">
        <v>13.305025621799</v>
      </c>
      <c r="Q375" s="14">
        <v>5.7269537719250003</v>
      </c>
      <c r="R375" s="14">
        <v>2.3207904690990002</v>
      </c>
      <c r="S375" s="14">
        <v>-1.4132203983260001</v>
      </c>
      <c r="T375" s="14">
        <v>10.553307289713</v>
      </c>
      <c r="U375" s="14">
        <v>10.006285592826</v>
      </c>
      <c r="Y375" s="22"/>
      <c r="Z375" s="22"/>
      <c r="AA375" s="22"/>
      <c r="AB375" s="27"/>
      <c r="AC375" s="28"/>
    </row>
    <row r="376" spans="1:29">
      <c r="A376" s="5" t="s">
        <v>27</v>
      </c>
      <c r="B376" s="8" t="s">
        <v>72</v>
      </c>
      <c r="C376" s="15">
        <v>-6.4682259414000007E-2</v>
      </c>
      <c r="D376" s="15">
        <v>-0.11097462489899999</v>
      </c>
      <c r="E376" s="15">
        <v>-2.7178792872999999E-2</v>
      </c>
      <c r="F376" s="15">
        <v>0.25501254096300002</v>
      </c>
      <c r="G376" s="15">
        <v>-1.15346819449</v>
      </c>
      <c r="H376" s="15">
        <v>1.7356812770779999</v>
      </c>
      <c r="I376" s="15">
        <v>0.46196734189299998</v>
      </c>
      <c r="J376" s="15">
        <v>-0.21509460044600001</v>
      </c>
      <c r="K376" s="15">
        <v>-0.20853386689200001</v>
      </c>
      <c r="L376" s="15">
        <v>1.1754955931390001</v>
      </c>
      <c r="M376" s="15">
        <v>2.107955339893</v>
      </c>
      <c r="N376" s="15">
        <v>1.278347724648</v>
      </c>
      <c r="O376" s="15">
        <v>1.3953088855360001</v>
      </c>
      <c r="P376" s="15">
        <v>-9.8334485691999998E-2</v>
      </c>
      <c r="Q376" s="15">
        <v>0.106693566645</v>
      </c>
      <c r="R376" s="15">
        <v>0.47963817232599998</v>
      </c>
      <c r="S376" s="15">
        <v>0.35907999409800001</v>
      </c>
      <c r="T376" s="15">
        <v>0.46399187670000003</v>
      </c>
      <c r="U376" s="15">
        <v>-0.77327288833399999</v>
      </c>
      <c r="Y376" s="22"/>
      <c r="Z376" s="22"/>
      <c r="AA376" s="22"/>
      <c r="AB376" s="27"/>
      <c r="AC376" s="28"/>
    </row>
    <row r="377" spans="1:29" ht="16">
      <c r="A377" s="6" t="s">
        <v>28</v>
      </c>
      <c r="B377" s="11" t="s">
        <v>25</v>
      </c>
      <c r="C377" s="11" t="s">
        <v>25</v>
      </c>
      <c r="D377" s="11" t="s">
        <v>25</v>
      </c>
      <c r="E377" s="11" t="s">
        <v>25</v>
      </c>
      <c r="F377" s="11" t="s">
        <v>25</v>
      </c>
      <c r="G377" s="11" t="s">
        <v>25</v>
      </c>
      <c r="H377" s="11" t="s">
        <v>25</v>
      </c>
      <c r="I377" s="11" t="s">
        <v>25</v>
      </c>
      <c r="J377" s="11" t="s">
        <v>25</v>
      </c>
      <c r="K377" s="11" t="s">
        <v>25</v>
      </c>
      <c r="L377" s="11" t="s">
        <v>25</v>
      </c>
      <c r="M377" s="11" t="s">
        <v>25</v>
      </c>
      <c r="N377" s="11" t="s">
        <v>25</v>
      </c>
      <c r="O377" s="11" t="s">
        <v>25</v>
      </c>
      <c r="P377" s="11" t="s">
        <v>25</v>
      </c>
      <c r="Q377" s="11" t="s">
        <v>25</v>
      </c>
      <c r="R377" s="11" t="s">
        <v>25</v>
      </c>
      <c r="S377" s="11" t="s">
        <v>25</v>
      </c>
      <c r="T377" s="11" t="s">
        <v>25</v>
      </c>
      <c r="U377" s="11" t="s">
        <v>25</v>
      </c>
      <c r="Y377" s="22"/>
      <c r="Z377" s="22"/>
      <c r="AA377" s="22"/>
      <c r="AB377" s="27"/>
      <c r="AC377" s="28"/>
    </row>
    <row r="378" spans="1:29">
      <c r="A378" s="5" t="s">
        <v>29</v>
      </c>
      <c r="B378" s="8" t="s">
        <v>72</v>
      </c>
      <c r="C378" s="15">
        <v>9.6282496562470001</v>
      </c>
      <c r="D378" s="15">
        <v>4.3226908091410001</v>
      </c>
      <c r="E378" s="15">
        <v>13.413737495637999</v>
      </c>
      <c r="F378" s="15">
        <v>5.4635154287000001</v>
      </c>
      <c r="G378" s="15">
        <v>9.4728932172859999</v>
      </c>
      <c r="H378" s="15">
        <v>-0.41377046242600002</v>
      </c>
      <c r="I378" s="15">
        <v>9.6131858895580002</v>
      </c>
      <c r="J378" s="15">
        <v>10.758666321397</v>
      </c>
      <c r="K378" s="15">
        <v>10.146746313037999</v>
      </c>
      <c r="L378" s="15">
        <v>4.9489537320450001</v>
      </c>
      <c r="M378" s="15">
        <v>8.8920750596900007</v>
      </c>
      <c r="N378" s="15">
        <v>10.55875855725</v>
      </c>
      <c r="O378" s="15">
        <v>8.3091139675450005</v>
      </c>
      <c r="P378" s="15">
        <v>13.403360107492</v>
      </c>
      <c r="Q378" s="15">
        <v>5.6202602052800001</v>
      </c>
      <c r="R378" s="15">
        <v>1.841152296772</v>
      </c>
      <c r="S378" s="15">
        <v>-1.7723003924239999</v>
      </c>
      <c r="T378" s="15">
        <v>10.089315413013001</v>
      </c>
      <c r="U378" s="15">
        <v>10.779558481161001</v>
      </c>
      <c r="Y378" s="22"/>
      <c r="Z378" s="22"/>
      <c r="AA378" s="22"/>
      <c r="AB378" s="27"/>
      <c r="AC378" s="28"/>
    </row>
    <row r="379" spans="1:29">
      <c r="A379" s="6" t="s">
        <v>30</v>
      </c>
      <c r="B379" s="11" t="s">
        <v>72</v>
      </c>
      <c r="C379" s="14">
        <v>0.51327646357900003</v>
      </c>
      <c r="D379" s="14">
        <v>1.4372706536E-2</v>
      </c>
      <c r="E379" s="14">
        <v>0.175761722752</v>
      </c>
      <c r="F379" s="14">
        <v>0.40914543755600002</v>
      </c>
      <c r="G379" s="14">
        <v>0.58228705503099998</v>
      </c>
      <c r="H379" s="14">
        <v>-2.8686008004000001E-2</v>
      </c>
      <c r="I379" s="14">
        <v>0.31487797133099998</v>
      </c>
      <c r="J379" s="14">
        <v>0.74522156165800002</v>
      </c>
      <c r="K379" s="14">
        <v>-0.20781130020499999</v>
      </c>
      <c r="L379" s="14">
        <v>0.18213401564199999</v>
      </c>
      <c r="M379" s="14">
        <v>3.7199707726000002E-2</v>
      </c>
      <c r="N379" s="14">
        <v>0.29773349622700002</v>
      </c>
      <c r="O379" s="14">
        <v>0.41133538771700001</v>
      </c>
      <c r="P379" s="14">
        <v>0.46805300372699998</v>
      </c>
      <c r="Q379" s="14">
        <v>0.46886822458999999</v>
      </c>
      <c r="R379" s="14">
        <v>4.8750902509999999E-2</v>
      </c>
      <c r="S379" s="14">
        <v>0.58061806643299996</v>
      </c>
      <c r="T379" s="14">
        <v>1.008625783784</v>
      </c>
      <c r="U379" s="14">
        <v>0.57654723048099998</v>
      </c>
      <c r="Y379" s="22"/>
      <c r="Z379" s="22"/>
      <c r="AA379" s="22"/>
      <c r="AB379" s="27"/>
      <c r="AC379" s="28"/>
    </row>
    <row r="380" spans="1:29">
      <c r="A380" s="5" t="s">
        <v>31</v>
      </c>
      <c r="B380" s="8" t="s">
        <v>72</v>
      </c>
      <c r="C380" s="15">
        <v>0.51327646357900003</v>
      </c>
      <c r="D380" s="15">
        <v>1.4372706536E-2</v>
      </c>
      <c r="E380" s="15">
        <v>0.175761722752</v>
      </c>
      <c r="F380" s="15">
        <v>0.40914543755600002</v>
      </c>
      <c r="G380" s="15">
        <v>0.58228705503099998</v>
      </c>
      <c r="H380" s="15">
        <v>-2.8686008004000001E-2</v>
      </c>
      <c r="I380" s="15">
        <v>0.31487797133099998</v>
      </c>
      <c r="J380" s="15">
        <v>0.74522156165800002</v>
      </c>
      <c r="K380" s="15">
        <v>-0.20781130020499999</v>
      </c>
      <c r="L380" s="15">
        <v>0.18213401564199999</v>
      </c>
      <c r="M380" s="15">
        <v>3.7199707726000002E-2</v>
      </c>
      <c r="N380" s="15">
        <v>0.29773349622700002</v>
      </c>
      <c r="O380" s="15">
        <v>0.41133538771700001</v>
      </c>
      <c r="P380" s="15">
        <v>0.46805300372699998</v>
      </c>
      <c r="Q380" s="15">
        <v>0.46886822458999999</v>
      </c>
      <c r="R380" s="15">
        <v>4.8750902509999999E-2</v>
      </c>
      <c r="S380" s="15">
        <v>0.58061806643299996</v>
      </c>
      <c r="T380" s="15">
        <v>1.008625783784</v>
      </c>
      <c r="U380" s="15">
        <v>0.57654723048099998</v>
      </c>
      <c r="Y380" s="22"/>
      <c r="Z380" s="22"/>
      <c r="AA380" s="22"/>
      <c r="AB380" s="27"/>
      <c r="AC380" s="28"/>
    </row>
    <row r="381" spans="1:29">
      <c r="A381" s="6" t="s">
        <v>32</v>
      </c>
      <c r="B381" s="11" t="s">
        <v>72</v>
      </c>
      <c r="C381" s="12">
        <v>0.288977964418</v>
      </c>
      <c r="D381" s="12">
        <v>-0.27879996032900001</v>
      </c>
      <c r="E381" s="12">
        <v>0.244432666076</v>
      </c>
      <c r="F381" s="12">
        <v>0.46707063352599998</v>
      </c>
      <c r="G381" s="12">
        <v>0.50690202370100002</v>
      </c>
      <c r="H381" s="12">
        <v>-0.101791749269</v>
      </c>
      <c r="I381" s="12">
        <v>0.202875811121</v>
      </c>
      <c r="J381" s="12">
        <v>0.60356717963700002</v>
      </c>
      <c r="K381" s="12">
        <v>-0.256711773586</v>
      </c>
      <c r="L381" s="12">
        <v>1.9511335009999999E-2</v>
      </c>
      <c r="M381" s="12">
        <v>-0.173056041135</v>
      </c>
      <c r="N381" s="12">
        <v>0.19433716213900001</v>
      </c>
      <c r="O381" s="12">
        <v>0.362098791792</v>
      </c>
      <c r="P381" s="12">
        <v>0.43368379346699998</v>
      </c>
      <c r="Q381" s="12">
        <v>0.37281525725199999</v>
      </c>
      <c r="R381" s="12">
        <v>-1.050416752E-3</v>
      </c>
      <c r="S381" s="12">
        <v>0.49701647035099999</v>
      </c>
      <c r="T381" s="12">
        <v>0.87885430670300002</v>
      </c>
      <c r="U381" s="12">
        <v>0.500733960117</v>
      </c>
      <c r="Y381" s="22"/>
      <c r="Z381" s="22"/>
      <c r="AA381" s="22"/>
      <c r="AB381" s="27"/>
      <c r="AC381" s="28"/>
    </row>
    <row r="382" spans="1:29">
      <c r="A382" s="5" t="s">
        <v>33</v>
      </c>
      <c r="B382" s="8" t="s">
        <v>72</v>
      </c>
      <c r="C382" s="13">
        <v>0.22116407551600001</v>
      </c>
      <c r="D382" s="13">
        <v>0.28589847126000001</v>
      </c>
      <c r="E382" s="13">
        <v>-8.7949654678999997E-2</v>
      </c>
      <c r="F382" s="13">
        <v>-4.2022074040000003E-2</v>
      </c>
      <c r="G382" s="13">
        <v>7.3794226879000002E-2</v>
      </c>
      <c r="H382" s="13">
        <v>6.0878451291000002E-2</v>
      </c>
      <c r="I382" s="13">
        <v>0.120464972792</v>
      </c>
      <c r="J382" s="13">
        <v>0.132440205013</v>
      </c>
      <c r="K382" s="13">
        <v>4.5267257247000002E-2</v>
      </c>
      <c r="L382" s="13">
        <v>0.151085305611</v>
      </c>
      <c r="M382" s="13">
        <v>0.21070618853699999</v>
      </c>
      <c r="N382" s="13">
        <v>0.11721273066100001</v>
      </c>
      <c r="O382" s="13">
        <v>4.5012684084999997E-2</v>
      </c>
      <c r="P382" s="13">
        <v>2.6895523377000002E-2</v>
      </c>
      <c r="Q382" s="13">
        <v>9.1175349825000002E-2</v>
      </c>
      <c r="R382" s="13">
        <v>4.6957849769999997E-2</v>
      </c>
      <c r="S382" s="13">
        <v>8.2642420512999998E-2</v>
      </c>
      <c r="T382" s="13">
        <v>0.120930844744</v>
      </c>
      <c r="U382" s="13">
        <v>7.4587856989000001E-2</v>
      </c>
      <c r="Y382" s="22"/>
      <c r="Z382" s="22"/>
      <c r="AA382" s="22"/>
      <c r="AB382" s="27"/>
      <c r="AC382" s="28"/>
    </row>
    <row r="383" spans="1:29">
      <c r="A383" s="6" t="s">
        <v>34</v>
      </c>
      <c r="B383" s="11" t="s">
        <v>72</v>
      </c>
      <c r="C383" s="12">
        <v>0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  <c r="Y383" s="22"/>
      <c r="Z383" s="22"/>
      <c r="AA383" s="22"/>
      <c r="AB383" s="27"/>
      <c r="AC383" s="28"/>
    </row>
    <row r="384" spans="1:29">
      <c r="A384" s="5" t="s">
        <v>35</v>
      </c>
      <c r="B384" s="8" t="s">
        <v>72</v>
      </c>
      <c r="C384" s="13">
        <v>3.1344236449999999E-3</v>
      </c>
      <c r="D384" s="13">
        <v>7.2741956050000004E-3</v>
      </c>
      <c r="E384" s="13">
        <v>1.9278711354999999E-2</v>
      </c>
      <c r="F384" s="13">
        <v>-1.590312193E-2</v>
      </c>
      <c r="G384" s="13">
        <v>1.5908044510000001E-3</v>
      </c>
      <c r="H384" s="13">
        <v>1.2227289975E-2</v>
      </c>
      <c r="I384" s="13">
        <v>-8.462812581E-3</v>
      </c>
      <c r="J384" s="13">
        <v>9.2141770080000004E-3</v>
      </c>
      <c r="K384" s="13">
        <v>3.6332161340000002E-3</v>
      </c>
      <c r="L384" s="13">
        <v>1.1537375020999999E-2</v>
      </c>
      <c r="M384" s="13">
        <v>-4.5043967700000002E-4</v>
      </c>
      <c r="N384" s="13">
        <v>-1.3816396573E-2</v>
      </c>
      <c r="O384" s="13">
        <v>4.223911841E-3</v>
      </c>
      <c r="P384" s="13">
        <v>7.4736868829999997E-3</v>
      </c>
      <c r="Q384" s="13">
        <v>4.8776175119999996E-3</v>
      </c>
      <c r="R384" s="13">
        <v>2.8434694920000001E-3</v>
      </c>
      <c r="S384" s="13">
        <v>9.5917556900000005E-4</v>
      </c>
      <c r="T384" s="13">
        <v>8.8406323359999997E-3</v>
      </c>
      <c r="U384" s="13">
        <v>1.2254133750000001E-3</v>
      </c>
      <c r="Y384" s="22"/>
      <c r="Z384" s="22"/>
      <c r="AA384" s="22"/>
      <c r="AB384" s="27"/>
      <c r="AC384" s="28"/>
    </row>
    <row r="385" spans="1:29">
      <c r="A385" s="6" t="s">
        <v>36</v>
      </c>
      <c r="B385" s="11" t="s">
        <v>72</v>
      </c>
      <c r="C385" s="14">
        <v>4.0243491069399999</v>
      </c>
      <c r="D385" s="14">
        <v>-0.36742324421599998</v>
      </c>
      <c r="E385" s="14">
        <v>7.1564427713940004</v>
      </c>
      <c r="F385" s="14">
        <v>-0.54457113470100005</v>
      </c>
      <c r="G385" s="14">
        <v>3.77344713458</v>
      </c>
      <c r="H385" s="14">
        <v>-1.7163774545479999</v>
      </c>
      <c r="I385" s="14">
        <v>4.1511304803450004</v>
      </c>
      <c r="J385" s="14">
        <v>4.2904381745890001</v>
      </c>
      <c r="K385" s="14">
        <v>4.5956353843370001</v>
      </c>
      <c r="L385" s="14">
        <v>2.6330242692399999</v>
      </c>
      <c r="M385" s="14">
        <v>6.1020319038270001</v>
      </c>
      <c r="N385" s="14">
        <v>6.5916809336000002</v>
      </c>
      <c r="O385" s="14">
        <v>4.5633851384820003</v>
      </c>
      <c r="P385" s="14">
        <v>7.2167162523749999</v>
      </c>
      <c r="Q385" s="14">
        <v>-0.12650047899799999</v>
      </c>
      <c r="R385" s="14">
        <v>-9.8673585019000004E-2</v>
      </c>
      <c r="S385" s="14">
        <v>-0.29590444207</v>
      </c>
      <c r="T385" s="14">
        <v>5.3776750423399999</v>
      </c>
      <c r="U385" s="14">
        <v>5.5604486603409997</v>
      </c>
      <c r="Y385" s="22"/>
      <c r="Z385" s="22"/>
      <c r="AA385" s="22"/>
      <c r="AB385" s="27"/>
      <c r="AC385" s="28"/>
    </row>
    <row r="386" spans="1:29">
      <c r="A386" s="5" t="s">
        <v>37</v>
      </c>
      <c r="B386" s="8" t="s">
        <v>72</v>
      </c>
      <c r="C386" s="15">
        <v>0.18189436691800001</v>
      </c>
      <c r="D386" s="15">
        <v>0.72415267564899999</v>
      </c>
      <c r="E386" s="15">
        <v>-2.5836643688999999E-2</v>
      </c>
      <c r="F386" s="15">
        <v>-7.0857333859999996E-2</v>
      </c>
      <c r="G386" s="15">
        <v>0.25277413170200003</v>
      </c>
      <c r="H386" s="15">
        <v>-0.64591641445299997</v>
      </c>
      <c r="I386" s="15">
        <v>-4.1117372514000002E-2</v>
      </c>
      <c r="J386" s="15">
        <v>-7.4973880475000004E-2</v>
      </c>
      <c r="K386" s="15">
        <v>0.126378000618</v>
      </c>
      <c r="L386" s="15">
        <v>-9.9236875296999996E-2</v>
      </c>
      <c r="M386" s="15">
        <v>-2.3896014098999999E-2</v>
      </c>
      <c r="N386" s="15">
        <v>-1.0118541159999999E-2</v>
      </c>
      <c r="O386" s="15">
        <v>1.6291443964000001E-2</v>
      </c>
      <c r="P386" s="15">
        <v>5.1886278575E-2</v>
      </c>
      <c r="Q386" s="15">
        <v>-9.1692378410000008E-3</v>
      </c>
      <c r="R386" s="15">
        <v>-4.1874514464E-2</v>
      </c>
      <c r="S386" s="15">
        <v>-1.7739079142E-2</v>
      </c>
      <c r="T386" s="15">
        <v>1.0914401319000001E-2</v>
      </c>
      <c r="U386" s="15">
        <v>2.6514347770000002E-3</v>
      </c>
      <c r="Y386" s="22"/>
      <c r="Z386" s="22"/>
      <c r="AA386" s="22"/>
      <c r="AB386" s="27"/>
      <c r="AC386" s="28"/>
    </row>
    <row r="387" spans="1:29">
      <c r="A387" s="6" t="s">
        <v>38</v>
      </c>
      <c r="B387" s="11" t="s">
        <v>72</v>
      </c>
      <c r="C387" s="14">
        <v>0</v>
      </c>
      <c r="D387" s="14">
        <v>0</v>
      </c>
      <c r="E387" s="14">
        <v>0</v>
      </c>
      <c r="F387" s="14">
        <v>0</v>
      </c>
      <c r="G387" s="14">
        <v>0</v>
      </c>
      <c r="H387" s="14">
        <v>0</v>
      </c>
      <c r="I387" s="14">
        <v>0</v>
      </c>
      <c r="J387" s="14">
        <v>0</v>
      </c>
      <c r="K387" s="14">
        <v>0</v>
      </c>
      <c r="L387" s="14">
        <v>0</v>
      </c>
      <c r="M387" s="14">
        <v>0</v>
      </c>
      <c r="N387" s="14">
        <v>0</v>
      </c>
      <c r="O387" s="14">
        <v>0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U387" s="14">
        <v>0</v>
      </c>
      <c r="Y387" s="22"/>
      <c r="Z387" s="22"/>
      <c r="AA387" s="22"/>
      <c r="AB387" s="27"/>
      <c r="AC387" s="28"/>
    </row>
    <row r="388" spans="1:29">
      <c r="A388" s="5" t="s">
        <v>39</v>
      </c>
      <c r="B388" s="8" t="s">
        <v>72</v>
      </c>
      <c r="C388" s="15">
        <v>0.18189436691800001</v>
      </c>
      <c r="D388" s="15">
        <v>0.72415267564899999</v>
      </c>
      <c r="E388" s="15">
        <v>-2.5836643688999999E-2</v>
      </c>
      <c r="F388" s="15">
        <v>-7.0857333859999996E-2</v>
      </c>
      <c r="G388" s="15">
        <v>0.25277413170200003</v>
      </c>
      <c r="H388" s="15">
        <v>-0.64591641445299997</v>
      </c>
      <c r="I388" s="15">
        <v>-4.1117372514000002E-2</v>
      </c>
      <c r="J388" s="15">
        <v>-7.4973880475000004E-2</v>
      </c>
      <c r="K388" s="15">
        <v>0.126378000618</v>
      </c>
      <c r="L388" s="15">
        <v>-9.9236875296999996E-2</v>
      </c>
      <c r="M388" s="15">
        <v>-2.3896014098999999E-2</v>
      </c>
      <c r="N388" s="15">
        <v>-1.0118541159999999E-2</v>
      </c>
      <c r="O388" s="15">
        <v>1.6291443964000001E-2</v>
      </c>
      <c r="P388" s="15">
        <v>5.1886278575E-2</v>
      </c>
      <c r="Q388" s="15">
        <v>-9.1692378410000008E-3</v>
      </c>
      <c r="R388" s="15">
        <v>-4.1874514464E-2</v>
      </c>
      <c r="S388" s="15">
        <v>-1.7739079142E-2</v>
      </c>
      <c r="T388" s="15">
        <v>1.0914401319000001E-2</v>
      </c>
      <c r="U388" s="15">
        <v>2.6514347770000002E-3</v>
      </c>
      <c r="Y388" s="22"/>
      <c r="Z388" s="22"/>
      <c r="AA388" s="22"/>
      <c r="AB388" s="27"/>
      <c r="AC388" s="28"/>
    </row>
    <row r="389" spans="1:29">
      <c r="A389" s="6" t="s">
        <v>40</v>
      </c>
      <c r="B389" s="11" t="s">
        <v>72</v>
      </c>
      <c r="C389" s="14">
        <v>-5.2394797149999998E-2</v>
      </c>
      <c r="D389" s="14">
        <v>1.7087601479E-2</v>
      </c>
      <c r="E389" s="14">
        <v>0.21678346840500001</v>
      </c>
      <c r="F389" s="14">
        <v>0.11115662564500001</v>
      </c>
      <c r="G389" s="14">
        <v>0.101557881626</v>
      </c>
      <c r="H389" s="14">
        <v>-0.318985301291</v>
      </c>
      <c r="I389" s="14">
        <v>7.0214103699999999E-3</v>
      </c>
      <c r="J389" s="14">
        <v>-3.6835678384000002E-2</v>
      </c>
      <c r="K389" s="14">
        <v>7.2483426219999994E-2</v>
      </c>
      <c r="L389" s="14">
        <v>0.21226035367599999</v>
      </c>
      <c r="M389" s="14">
        <v>0.31589913941699999</v>
      </c>
      <c r="N389" s="14">
        <v>-0.10111353727</v>
      </c>
      <c r="O389" s="14">
        <v>0.15611973146899999</v>
      </c>
      <c r="P389" s="14">
        <v>0.76796248426400004</v>
      </c>
      <c r="Q389" s="14">
        <v>0.344222632827</v>
      </c>
      <c r="R389" s="14">
        <v>0.11198231440500001</v>
      </c>
      <c r="S389" s="14">
        <v>-0.123430319385</v>
      </c>
      <c r="T389" s="14">
        <v>-0.30369409911400003</v>
      </c>
      <c r="U389" s="14">
        <v>0.548693282</v>
      </c>
      <c r="Y389" s="22"/>
      <c r="Z389" s="22"/>
      <c r="AA389" s="22"/>
      <c r="AB389" s="27"/>
      <c r="AC389" s="28"/>
    </row>
    <row r="390" spans="1:29">
      <c r="A390" s="5" t="s">
        <v>41</v>
      </c>
      <c r="B390" s="8" t="s">
        <v>72</v>
      </c>
      <c r="C390" s="15">
        <v>0.72611301874800005</v>
      </c>
      <c r="D390" s="15">
        <v>-0.41288335387699998</v>
      </c>
      <c r="E390" s="15">
        <v>2.1465770096150001</v>
      </c>
      <c r="F390" s="15">
        <v>-0.30272454464300003</v>
      </c>
      <c r="G390" s="15">
        <v>1.15025913837</v>
      </c>
      <c r="H390" s="15">
        <v>-0.65242773745000004</v>
      </c>
      <c r="I390" s="15">
        <v>-0.50737192491299998</v>
      </c>
      <c r="J390" s="15">
        <v>1.9066365314089999</v>
      </c>
      <c r="K390" s="15">
        <v>0.83080765220999997</v>
      </c>
      <c r="L390" s="15">
        <v>0.84771409513600005</v>
      </c>
      <c r="M390" s="15">
        <v>0.40944369696900001</v>
      </c>
      <c r="N390" s="15">
        <v>0.48013925782</v>
      </c>
      <c r="O390" s="15">
        <v>1.179201678106</v>
      </c>
      <c r="P390" s="15">
        <v>1.691489196562</v>
      </c>
      <c r="Q390" s="15">
        <v>-0.55569308075699997</v>
      </c>
      <c r="R390" s="15">
        <v>-8.4779545678000001E-2</v>
      </c>
      <c r="S390" s="15">
        <v>-1.1925739109919999</v>
      </c>
      <c r="T390" s="15">
        <v>1.254990635812</v>
      </c>
      <c r="U390" s="15">
        <v>9.6439088366E-2</v>
      </c>
      <c r="Y390" s="22"/>
      <c r="Z390" s="22"/>
      <c r="AA390" s="22"/>
      <c r="AB390" s="27"/>
      <c r="AC390" s="28"/>
    </row>
    <row r="391" spans="1:29">
      <c r="A391" s="6" t="s">
        <v>42</v>
      </c>
      <c r="B391" s="11" t="s">
        <v>72</v>
      </c>
      <c r="C391" s="14">
        <v>3.1687365184240002</v>
      </c>
      <c r="D391" s="14">
        <v>-0.695780167467</v>
      </c>
      <c r="E391" s="14">
        <v>4.8189189370629997</v>
      </c>
      <c r="F391" s="14">
        <v>-0.28214588184400002</v>
      </c>
      <c r="G391" s="14">
        <v>2.268855982881</v>
      </c>
      <c r="H391" s="14">
        <v>-9.9048001354999998E-2</v>
      </c>
      <c r="I391" s="14">
        <v>4.6925983674029998</v>
      </c>
      <c r="J391" s="14">
        <v>2.4956112020400001</v>
      </c>
      <c r="K391" s="14">
        <v>3.5659663052889998</v>
      </c>
      <c r="L391" s="14">
        <v>1.6722866957239999</v>
      </c>
      <c r="M391" s="14">
        <v>5.4005850815410001</v>
      </c>
      <c r="N391" s="14">
        <v>6.2227737542110004</v>
      </c>
      <c r="O391" s="14">
        <v>3.2117722849430002</v>
      </c>
      <c r="P391" s="14">
        <v>4.7053782929730001</v>
      </c>
      <c r="Q391" s="14">
        <v>9.4139206774000006E-2</v>
      </c>
      <c r="R391" s="14">
        <v>-8.4001839280999996E-2</v>
      </c>
      <c r="S391" s="14">
        <v>1.037838867449</v>
      </c>
      <c r="T391" s="14">
        <v>4.4154641043230001</v>
      </c>
      <c r="U391" s="14">
        <v>4.9126648551979999</v>
      </c>
      <c r="Y391" s="22"/>
      <c r="Z391" s="22"/>
      <c r="AA391" s="22"/>
      <c r="AB391" s="27"/>
      <c r="AC391" s="28"/>
    </row>
    <row r="392" spans="1:29">
      <c r="A392" s="5" t="s">
        <v>43</v>
      </c>
      <c r="B392" s="8" t="s">
        <v>72</v>
      </c>
      <c r="C392" s="15">
        <v>0.72475040133699997</v>
      </c>
      <c r="D392" s="15">
        <v>0.59312449526099997</v>
      </c>
      <c r="E392" s="15">
        <v>0.16621114578400001</v>
      </c>
      <c r="F392" s="15">
        <v>0.727460873826</v>
      </c>
      <c r="G392" s="15">
        <v>0.67483952717600004</v>
      </c>
      <c r="H392" s="15">
        <v>0.61818638333999998</v>
      </c>
      <c r="I392" s="15">
        <v>0.34697118219500001</v>
      </c>
      <c r="J392" s="15">
        <v>0.86326321859699995</v>
      </c>
      <c r="K392" s="15">
        <v>0.53426927336300001</v>
      </c>
      <c r="L392" s="15">
        <v>0.116796860504</v>
      </c>
      <c r="M392" s="15">
        <v>0.58663420364100005</v>
      </c>
      <c r="N392" s="15">
        <v>0.79089354903999998</v>
      </c>
      <c r="O392" s="15">
        <v>0.64818921824700004</v>
      </c>
      <c r="P392" s="15">
        <v>0.46877287738899998</v>
      </c>
      <c r="Q392" s="15">
        <v>0.34301289914799998</v>
      </c>
      <c r="R392" s="15">
        <v>0.17995769070199999</v>
      </c>
      <c r="S392" s="15">
        <v>0.49948522674599999</v>
      </c>
      <c r="T392" s="15">
        <v>0.54136012631800001</v>
      </c>
      <c r="U392" s="15">
        <v>1.2827246155609999</v>
      </c>
      <c r="Y392" s="22"/>
      <c r="Z392" s="22"/>
      <c r="AA392" s="22"/>
      <c r="AB392" s="27"/>
      <c r="AC392" s="28"/>
    </row>
    <row r="393" spans="1:29">
      <c r="A393" s="6" t="s">
        <v>44</v>
      </c>
      <c r="B393" s="11" t="s">
        <v>72</v>
      </c>
      <c r="C393" s="14">
        <v>3.1162926683000001E-2</v>
      </c>
      <c r="D393" s="14">
        <v>-1.2618693416E-2</v>
      </c>
      <c r="E393" s="14">
        <v>3.021195214E-3</v>
      </c>
      <c r="F393" s="14">
        <v>1.473093935E-2</v>
      </c>
      <c r="G393" s="14">
        <v>1.9687140778E-2</v>
      </c>
      <c r="H393" s="14">
        <v>1.7348729374000001E-2</v>
      </c>
      <c r="I393" s="14">
        <v>1.7276571671999998E-2</v>
      </c>
      <c r="J393" s="14">
        <v>4.322230681E-2</v>
      </c>
      <c r="K393" s="14">
        <v>-6.1359737982999998E-2</v>
      </c>
      <c r="L393" s="14">
        <v>-1.1494887198999999E-2</v>
      </c>
      <c r="M393" s="14">
        <v>0.14098572614499999</v>
      </c>
      <c r="N393" s="14">
        <v>0.167131155596</v>
      </c>
      <c r="O393" s="14">
        <v>3.5085195365000002E-2</v>
      </c>
      <c r="P393" s="14">
        <v>4.8243829022000001E-2</v>
      </c>
      <c r="Q393" s="14">
        <v>4.544473726E-3</v>
      </c>
      <c r="R393" s="14">
        <v>-1.3827378789999999E-3</v>
      </c>
      <c r="S393" s="14">
        <v>2.6277468539999999E-3</v>
      </c>
      <c r="T393" s="14">
        <v>1.1483312176E-2</v>
      </c>
      <c r="U393" s="14">
        <v>2.9420083427000001E-2</v>
      </c>
      <c r="Y393" s="22"/>
      <c r="Z393" s="22"/>
      <c r="AA393" s="22"/>
      <c r="AB393" s="27"/>
      <c r="AC393" s="28"/>
    </row>
    <row r="394" spans="1:29">
      <c r="A394" s="5" t="s">
        <v>45</v>
      </c>
      <c r="B394" s="8" t="s">
        <v>72</v>
      </c>
      <c r="C394" s="15">
        <v>-7.6991454009999998E-3</v>
      </c>
      <c r="D394" s="15">
        <v>1.4475567078999999E-2</v>
      </c>
      <c r="E394" s="15">
        <v>4.4722444676999998E-2</v>
      </c>
      <c r="F394" s="15">
        <v>3.1624948845E-2</v>
      </c>
      <c r="G394" s="15">
        <v>-2.1322632022E-2</v>
      </c>
      <c r="H394" s="15">
        <v>3.3517198997000001E-2</v>
      </c>
      <c r="I394" s="15">
        <v>5.1153863964999997E-2</v>
      </c>
      <c r="J394" s="15">
        <v>3.5870192309000001E-2</v>
      </c>
      <c r="K394" s="15">
        <v>5.0233671765000001E-2</v>
      </c>
      <c r="L394" s="15">
        <v>-3.3457228800000001E-3</v>
      </c>
      <c r="M394" s="15">
        <v>1.4553103227E-2</v>
      </c>
      <c r="N394" s="15">
        <v>3.3951962964E-2</v>
      </c>
      <c r="O394" s="15">
        <v>3.4345069657000002E-2</v>
      </c>
      <c r="P394" s="15">
        <v>4.7662392602000003E-2</v>
      </c>
      <c r="Q394" s="15">
        <v>1.5920612245E-2</v>
      </c>
      <c r="R394" s="15">
        <v>-1.1815426019E-2</v>
      </c>
      <c r="S394" s="15">
        <v>-3.4145359496999997E-2</v>
      </c>
      <c r="T394" s="15">
        <v>3.9481670422000001E-2</v>
      </c>
      <c r="U394" s="15">
        <v>4.0261638989999996E-3</v>
      </c>
      <c r="Y394" s="22"/>
      <c r="Z394" s="22"/>
      <c r="AA394" s="22"/>
      <c r="AB394" s="27"/>
      <c r="AC394" s="28"/>
    </row>
    <row r="395" spans="1:29">
      <c r="A395" s="6" t="s">
        <v>46</v>
      </c>
      <c r="B395" s="11" t="s">
        <v>72</v>
      </c>
      <c r="C395" s="14">
        <v>0.19644913265700001</v>
      </c>
      <c r="D395" s="14">
        <v>-2.0074240943000001E-2</v>
      </c>
      <c r="E395" s="14">
        <v>0.135120379593</v>
      </c>
      <c r="F395" s="14">
        <v>0.122014182623</v>
      </c>
      <c r="G395" s="14">
        <v>-2.8423295320999999E-2</v>
      </c>
      <c r="H395" s="14">
        <v>-6.3631204026000004E-2</v>
      </c>
      <c r="I395" s="14">
        <v>0.3334223321</v>
      </c>
      <c r="J395" s="14">
        <v>0.289223352017</v>
      </c>
      <c r="K395" s="14">
        <v>0.24330131635400001</v>
      </c>
      <c r="L395" s="14">
        <v>0.14815488188100001</v>
      </c>
      <c r="M395" s="14">
        <v>0.17439207374999999</v>
      </c>
      <c r="N395" s="14">
        <v>0.35694495682400001</v>
      </c>
      <c r="O395" s="14">
        <v>4.2380083563E-2</v>
      </c>
      <c r="P395" s="14">
        <v>6.0530962798999999E-2</v>
      </c>
      <c r="Q395" s="14">
        <v>8.6391891898999998E-2</v>
      </c>
      <c r="R395" s="14">
        <v>-6.6654926318999996E-2</v>
      </c>
      <c r="S395" s="14">
        <v>-0.501479889816</v>
      </c>
      <c r="T395" s="14">
        <v>0.38707797728600002</v>
      </c>
      <c r="U395" s="14">
        <v>0.29225348805700002</v>
      </c>
      <c r="Y395" s="22"/>
      <c r="Z395" s="22"/>
      <c r="AA395" s="22"/>
      <c r="AB395" s="27"/>
      <c r="AC395" s="28"/>
    </row>
    <row r="396" spans="1:29">
      <c r="A396" s="5" t="s">
        <v>47</v>
      </c>
      <c r="B396" s="8" t="s">
        <v>72</v>
      </c>
      <c r="C396" s="15">
        <v>3.0931322080000002E-3</v>
      </c>
      <c r="D396" s="15">
        <v>2.431249203E-3</v>
      </c>
      <c r="E396" s="15">
        <v>2.8700130939999999E-3</v>
      </c>
      <c r="F396" s="15">
        <v>4.7347734989999996E-3</v>
      </c>
      <c r="G396" s="15">
        <v>-2.5759554170000001E-3</v>
      </c>
      <c r="H396" s="15">
        <v>-1.878656888E-3</v>
      </c>
      <c r="I396" s="15">
        <v>5.3150414780000002E-3</v>
      </c>
      <c r="J396" s="15">
        <v>3.3833320869999998E-3</v>
      </c>
      <c r="K396" s="15">
        <v>8.4975472999999999E-3</v>
      </c>
      <c r="L396" s="15">
        <v>7.9900281110000006E-3</v>
      </c>
      <c r="M396" s="15">
        <v>9.3379609859999997E-3</v>
      </c>
      <c r="N396" s="15">
        <v>1.1162555102E-2</v>
      </c>
      <c r="O396" s="15">
        <v>8.0965835459999996E-3</v>
      </c>
      <c r="P396" s="15">
        <v>9.8139711440000006E-3</v>
      </c>
      <c r="Q396" s="15">
        <v>3.8996975630000001E-3</v>
      </c>
      <c r="R396" s="15">
        <v>3.8598866880000002E-3</v>
      </c>
      <c r="S396" s="15">
        <v>4.3836189880000001E-3</v>
      </c>
      <c r="T396" s="15">
        <v>2.2507408637000001E-2</v>
      </c>
      <c r="U396" s="15">
        <v>1.7594532286000001E-2</v>
      </c>
      <c r="Y396" s="22"/>
      <c r="Z396" s="22"/>
      <c r="AA396" s="22"/>
      <c r="AB396" s="27"/>
      <c r="AC396" s="28"/>
    </row>
    <row r="397" spans="1:29">
      <c r="A397" s="6" t="s">
        <v>48</v>
      </c>
      <c r="B397" s="11" t="s">
        <v>72</v>
      </c>
      <c r="C397" s="14">
        <v>7.7127125877000005E-2</v>
      </c>
      <c r="D397" s="14">
        <v>8.2686842068000005E-2</v>
      </c>
      <c r="E397" s="14">
        <v>7.7915893127999999E-2</v>
      </c>
      <c r="F397" s="14">
        <v>8.2789231663000007E-2</v>
      </c>
      <c r="G397" s="14">
        <v>6.7567337818999998E-2</v>
      </c>
      <c r="H397" s="14">
        <v>3.7136927489E-2</v>
      </c>
      <c r="I397" s="14">
        <v>4.6463416333000003E-2</v>
      </c>
      <c r="J397" s="14">
        <v>8.4974603800999998E-2</v>
      </c>
      <c r="K397" s="14">
        <v>6.4531625691999994E-2</v>
      </c>
      <c r="L397" s="14">
        <v>4.3903671046999999E-2</v>
      </c>
      <c r="M397" s="14">
        <v>5.2118665803000001E-2</v>
      </c>
      <c r="N397" s="14">
        <v>8.1030433892000001E-2</v>
      </c>
      <c r="O397" s="14">
        <v>2.591905922E-3</v>
      </c>
      <c r="P397" s="14">
        <v>6.8864564108000001E-2</v>
      </c>
      <c r="Q397" s="14">
        <v>2.4298079298999999E-2</v>
      </c>
      <c r="R397" s="14">
        <v>2.3395443029999999E-3</v>
      </c>
      <c r="S397" s="14">
        <v>-1.413035331E-2</v>
      </c>
      <c r="T397" s="14">
        <v>0.10580131909899999</v>
      </c>
      <c r="U397" s="14">
        <v>0.117921831524</v>
      </c>
      <c r="Y397" s="22"/>
      <c r="Z397" s="22"/>
      <c r="AA397" s="22"/>
      <c r="AB397" s="27"/>
      <c r="AC397" s="28"/>
    </row>
    <row r="398" spans="1:29">
      <c r="A398" s="5" t="s">
        <v>49</v>
      </c>
      <c r="B398" s="8" t="s">
        <v>72</v>
      </c>
      <c r="C398" s="15">
        <v>1.3035585481709999</v>
      </c>
      <c r="D398" s="15">
        <v>-1.851000410875</v>
      </c>
      <c r="E398" s="15">
        <v>3.673145267362</v>
      </c>
      <c r="F398" s="15">
        <v>-1.2107610082689999</v>
      </c>
      <c r="G398" s="15">
        <v>0.99037002113799999</v>
      </c>
      <c r="H398" s="15">
        <v>-0.79396760278699996</v>
      </c>
      <c r="I398" s="15">
        <v>1.1657564634019999</v>
      </c>
      <c r="J398" s="15">
        <v>0.23492518122299999</v>
      </c>
      <c r="K398" s="15">
        <v>1.2203492301359999</v>
      </c>
      <c r="L398" s="15">
        <v>-0.69996817785700005</v>
      </c>
      <c r="M398" s="15">
        <v>0.89124818405200001</v>
      </c>
      <c r="N398" s="15">
        <v>0.629897811561</v>
      </c>
      <c r="O398" s="15">
        <v>-0.89252030038399999</v>
      </c>
      <c r="P398" s="15">
        <v>1.9776257215169999</v>
      </c>
      <c r="Q398" s="15">
        <v>1.2330654432729999</v>
      </c>
      <c r="R398" s="15">
        <v>-1.1604098695289999</v>
      </c>
      <c r="S398" s="15">
        <v>7.3147995239999999E-2</v>
      </c>
      <c r="T398" s="15">
        <v>0.55600398556399999</v>
      </c>
      <c r="U398" s="15">
        <v>0.62004860509199999</v>
      </c>
      <c r="Y398" s="22"/>
      <c r="Z398" s="22"/>
      <c r="AA398" s="22"/>
      <c r="AB398" s="27"/>
      <c r="AC398" s="28"/>
    </row>
    <row r="399" spans="1:29">
      <c r="A399" s="6" t="s">
        <v>50</v>
      </c>
      <c r="B399" s="11" t="s">
        <v>72</v>
      </c>
      <c r="C399" s="14">
        <v>2.933834192E-2</v>
      </c>
      <c r="D399" s="14">
        <v>3.3909409048000001E-2</v>
      </c>
      <c r="E399" s="14">
        <v>6.8316916128999997E-2</v>
      </c>
      <c r="F399" s="14">
        <v>2.8248928722000001E-2</v>
      </c>
      <c r="G399" s="14">
        <v>-1.343325817E-3</v>
      </c>
      <c r="H399" s="14">
        <v>-7.8972486635000005E-2</v>
      </c>
      <c r="I399" s="14">
        <v>3.3965132261000001E-2</v>
      </c>
      <c r="J399" s="14">
        <v>0.155429363534</v>
      </c>
      <c r="K399" s="14">
        <v>6.8018765814000001E-2</v>
      </c>
      <c r="L399" s="14">
        <v>2.4481637713999999E-2</v>
      </c>
      <c r="M399" s="14">
        <v>2.260889801E-2</v>
      </c>
      <c r="N399" s="14">
        <v>7.1403602314000003E-2</v>
      </c>
      <c r="O399" s="14">
        <v>9.8251072044999999E-2</v>
      </c>
      <c r="P399" s="14">
        <v>5.6398691280000003E-2</v>
      </c>
      <c r="Q399" s="14">
        <v>-3.1059832014000002E-2</v>
      </c>
      <c r="R399" s="14">
        <v>2.0092845668000001E-2</v>
      </c>
      <c r="S399" s="14">
        <v>4.8622474220000001E-3</v>
      </c>
      <c r="T399" s="14">
        <v>8.6323884926999994E-2</v>
      </c>
      <c r="U399" s="14">
        <v>8.2957140669000007E-2</v>
      </c>
      <c r="Y399" s="22"/>
      <c r="Z399" s="22"/>
      <c r="AA399" s="22"/>
      <c r="AB399" s="27"/>
      <c r="AC399" s="28"/>
    </row>
    <row r="400" spans="1:29">
      <c r="A400" s="5" t="s">
        <v>51</v>
      </c>
      <c r="B400" s="8" t="s">
        <v>72</v>
      </c>
      <c r="C400" s="15">
        <v>0.179179687802</v>
      </c>
      <c r="D400" s="15">
        <v>0.89379351383500005</v>
      </c>
      <c r="E400" s="15">
        <v>0.29009184169699997</v>
      </c>
      <c r="F400" s="15">
        <v>-3.5889938040999998E-2</v>
      </c>
      <c r="G400" s="15">
        <v>0.70390454298600003</v>
      </c>
      <c r="H400" s="15">
        <v>-0.24722860780899999</v>
      </c>
      <c r="I400" s="15">
        <v>0.40462933746899998</v>
      </c>
      <c r="J400" s="15">
        <v>0.11023139657599999</v>
      </c>
      <c r="K400" s="15">
        <v>0.22149012964299999</v>
      </c>
      <c r="L400" s="15">
        <v>0.72295563473699997</v>
      </c>
      <c r="M400" s="15">
        <v>-3.4089723119999998E-2</v>
      </c>
      <c r="N400" s="15">
        <v>0.28453472046400002</v>
      </c>
      <c r="O400" s="15">
        <v>0.16881034834700001</v>
      </c>
      <c r="P400" s="15">
        <v>-1.9134913282E-2</v>
      </c>
      <c r="Q400" s="15">
        <v>7.4575996034999995E-2</v>
      </c>
      <c r="R400" s="15">
        <v>0.30674061005699998</v>
      </c>
      <c r="S400" s="15">
        <v>-9.9424068357999995E-2</v>
      </c>
      <c r="T400" s="15">
        <v>0.404475980791</v>
      </c>
      <c r="U400" s="15">
        <v>0.313113042018</v>
      </c>
      <c r="Y400" s="22"/>
      <c r="Z400" s="22"/>
      <c r="AA400" s="22"/>
      <c r="AB400" s="27"/>
      <c r="AC400" s="28"/>
    </row>
    <row r="401" spans="1:29">
      <c r="A401" s="6" t="s">
        <v>52</v>
      </c>
      <c r="B401" s="11" t="s">
        <v>72</v>
      </c>
      <c r="C401" s="14">
        <v>0.64061552877700001</v>
      </c>
      <c r="D401" s="14">
        <v>-0.44866408806899999</v>
      </c>
      <c r="E401" s="14">
        <v>0.334731897557</v>
      </c>
      <c r="F401" s="14">
        <v>-9.4522808069E-2</v>
      </c>
      <c r="G401" s="14">
        <v>-0.14226437401100001</v>
      </c>
      <c r="H401" s="14">
        <v>0.37110248090499998</v>
      </c>
      <c r="I401" s="14">
        <v>2.2559897754109999</v>
      </c>
      <c r="J401" s="14">
        <v>0.53012508356499999</v>
      </c>
      <c r="K401" s="14">
        <v>1.2006238729780001</v>
      </c>
      <c r="L401" s="14">
        <v>1.300747839285</v>
      </c>
      <c r="M401" s="14">
        <v>3.537341650818</v>
      </c>
      <c r="N401" s="14">
        <v>3.7189698087499998</v>
      </c>
      <c r="O401" s="14">
        <v>3.0162482185589998</v>
      </c>
      <c r="P401" s="14">
        <v>1.932027380099</v>
      </c>
      <c r="Q401" s="14">
        <v>-1.705965075628</v>
      </c>
      <c r="R401" s="14">
        <v>0.67768050390599999</v>
      </c>
      <c r="S401" s="14">
        <v>1.107392614321</v>
      </c>
      <c r="T401" s="14">
        <v>2.1655617007110002</v>
      </c>
      <c r="U401" s="14">
        <v>2.0417712179969998</v>
      </c>
      <c r="Y401" s="22"/>
      <c r="Z401" s="22"/>
      <c r="AA401" s="22"/>
      <c r="AB401" s="27"/>
      <c r="AC401" s="28"/>
    </row>
    <row r="402" spans="1:29">
      <c r="A402" s="5" t="s">
        <v>53</v>
      </c>
      <c r="B402" s="8" t="s">
        <v>72</v>
      </c>
      <c r="C402" s="15">
        <v>-3.7402901012999999E-2</v>
      </c>
      <c r="D402" s="15">
        <v>1.54432496E-4</v>
      </c>
      <c r="E402" s="15">
        <v>1.5127456982E-2</v>
      </c>
      <c r="F402" s="15">
        <v>7.9872923899999993E-3</v>
      </c>
      <c r="G402" s="15">
        <v>-1.2092200721E-2</v>
      </c>
      <c r="H402" s="15">
        <v>-7.2708691499999997E-4</v>
      </c>
      <c r="I402" s="15">
        <v>1.0605901129000001E-2</v>
      </c>
      <c r="J402" s="15">
        <v>2.1867264452000001E-2</v>
      </c>
      <c r="K402" s="15">
        <v>1.2563216368000001E-2</v>
      </c>
      <c r="L402" s="15">
        <v>5.0310216649999996E-3</v>
      </c>
      <c r="M402" s="15">
        <v>1.4268047995E-2</v>
      </c>
      <c r="N402" s="15">
        <v>2.6515855617000001E-2</v>
      </c>
      <c r="O402" s="15">
        <v>3.4706512760000001E-3</v>
      </c>
      <c r="P402" s="15">
        <v>1.3680592819E-2</v>
      </c>
      <c r="Q402" s="15">
        <v>1.468757454E-2</v>
      </c>
      <c r="R402" s="15">
        <v>7.3710325199999999E-4</v>
      </c>
      <c r="S402" s="15">
        <v>-1.1286578280000001E-2</v>
      </c>
      <c r="T402" s="15">
        <v>2.9008703588999998E-2</v>
      </c>
      <c r="U402" s="15">
        <v>5.7393100412999998E-2</v>
      </c>
      <c r="Y402" s="22"/>
      <c r="Z402" s="22"/>
      <c r="AA402" s="22"/>
      <c r="AB402" s="27"/>
      <c r="AC402" s="28"/>
    </row>
    <row r="403" spans="1:29">
      <c r="A403" s="6" t="s">
        <v>54</v>
      </c>
      <c r="B403" s="11" t="s">
        <v>72</v>
      </c>
      <c r="C403" s="14">
        <v>2.8563739405E-2</v>
      </c>
      <c r="D403" s="14">
        <v>1.6001756847E-2</v>
      </c>
      <c r="E403" s="14">
        <v>7.644485847E-3</v>
      </c>
      <c r="F403" s="14">
        <v>3.9436701618000003E-2</v>
      </c>
      <c r="G403" s="14">
        <v>2.0509196293999998E-2</v>
      </c>
      <c r="H403" s="14">
        <v>1.0065923601000001E-2</v>
      </c>
      <c r="I403" s="14">
        <v>2.1049349987000001E-2</v>
      </c>
      <c r="J403" s="14">
        <v>0.12309590707</v>
      </c>
      <c r="K403" s="14">
        <v>3.447393859E-3</v>
      </c>
      <c r="L403" s="14">
        <v>1.7033908717000001E-2</v>
      </c>
      <c r="M403" s="14">
        <v>-8.8137097660000007E-3</v>
      </c>
      <c r="N403" s="14">
        <v>5.0337342086999998E-2</v>
      </c>
      <c r="O403" s="14">
        <v>4.6824238801E-2</v>
      </c>
      <c r="P403" s="14">
        <v>4.0892223475000003E-2</v>
      </c>
      <c r="Q403" s="14">
        <v>3.0767446686999999E-2</v>
      </c>
      <c r="R403" s="14">
        <v>-3.5147064110000001E-2</v>
      </c>
      <c r="S403" s="14">
        <v>6.4056671390000002E-3</v>
      </c>
      <c r="T403" s="14">
        <v>6.6378034801999997E-2</v>
      </c>
      <c r="U403" s="14">
        <v>5.3441034254E-2</v>
      </c>
      <c r="Y403" s="22"/>
      <c r="Z403" s="22"/>
      <c r="AA403" s="22"/>
      <c r="AB403" s="27"/>
      <c r="AC403" s="28"/>
    </row>
    <row r="404" spans="1:29">
      <c r="A404" s="5" t="s">
        <v>55</v>
      </c>
      <c r="B404" s="8" t="s">
        <v>72</v>
      </c>
      <c r="C404" s="15">
        <v>5.0906240857279998</v>
      </c>
      <c r="D404" s="15">
        <v>4.6757413468209998</v>
      </c>
      <c r="E404" s="15">
        <v>6.0815330014919997</v>
      </c>
      <c r="F404" s="15">
        <v>5.5989411258450001</v>
      </c>
      <c r="G404" s="15">
        <v>5.1171590276760002</v>
      </c>
      <c r="H404" s="15">
        <v>1.3312930001259999</v>
      </c>
      <c r="I404" s="15">
        <v>5.147177437881</v>
      </c>
      <c r="J404" s="15">
        <v>5.7230065851500003</v>
      </c>
      <c r="K404" s="15">
        <v>5.758922228906</v>
      </c>
      <c r="L404" s="15">
        <v>2.1337954471630001</v>
      </c>
      <c r="M404" s="15">
        <v>2.7528434481369999</v>
      </c>
      <c r="N404" s="15">
        <v>3.6693441274229999</v>
      </c>
      <c r="O404" s="15">
        <v>3.3343934413460001</v>
      </c>
      <c r="P404" s="15">
        <v>5.7185908513900001</v>
      </c>
      <c r="Q404" s="15">
        <v>5.2778924596880001</v>
      </c>
      <c r="R404" s="15">
        <v>1.891074979281</v>
      </c>
      <c r="S404" s="15">
        <v>-2.0570140167869999</v>
      </c>
      <c r="T404" s="15">
        <v>3.7030145868900002</v>
      </c>
      <c r="U404" s="15">
        <v>4.6425625903389998</v>
      </c>
      <c r="Y404" s="22"/>
      <c r="Z404" s="22"/>
      <c r="AA404" s="22"/>
      <c r="AB404" s="27"/>
      <c r="AC404" s="28"/>
    </row>
    <row r="405" spans="1:29">
      <c r="A405" s="6" t="s">
        <v>56</v>
      </c>
      <c r="B405" s="11" t="s">
        <v>72</v>
      </c>
      <c r="C405" s="14">
        <v>1.0310599029959999</v>
      </c>
      <c r="D405" s="14">
        <v>0.40786500616299998</v>
      </c>
      <c r="E405" s="14">
        <v>1.053011202919</v>
      </c>
      <c r="F405" s="14">
        <v>0.93597987667500004</v>
      </c>
      <c r="G405" s="14">
        <v>0.92809659380999998</v>
      </c>
      <c r="H405" s="14">
        <v>9.1369402301999997E-2</v>
      </c>
      <c r="I405" s="14">
        <v>0.92399565505900005</v>
      </c>
      <c r="J405" s="14">
        <v>1.6245039254339999</v>
      </c>
      <c r="K405" s="14">
        <v>1.6797598133980001</v>
      </c>
      <c r="L405" s="14">
        <v>-0.29980936981</v>
      </c>
      <c r="M405" s="14">
        <v>0.116388575173</v>
      </c>
      <c r="N405" s="14">
        <v>0.937464450161</v>
      </c>
      <c r="O405" s="14">
        <v>0.78840756408000001</v>
      </c>
      <c r="P405" s="14">
        <v>1.7423925172629999</v>
      </c>
      <c r="Q405" s="14">
        <v>2.1404789205250001</v>
      </c>
      <c r="R405" s="14">
        <v>0.17745368135100001</v>
      </c>
      <c r="S405" s="14">
        <v>-0.580151299053</v>
      </c>
      <c r="T405" s="14">
        <v>1.4767458248700001</v>
      </c>
      <c r="U405" s="14">
        <v>1.841891925136</v>
      </c>
      <c r="Y405" s="22"/>
      <c r="Z405" s="22"/>
      <c r="AA405" s="22"/>
      <c r="AB405" s="27"/>
      <c r="AC405" s="28"/>
    </row>
    <row r="406" spans="1:29">
      <c r="A406" s="5" t="s">
        <v>57</v>
      </c>
      <c r="B406" s="8" t="s">
        <v>72</v>
      </c>
      <c r="C406" s="15">
        <v>0.89747713792499995</v>
      </c>
      <c r="D406" s="15">
        <v>0.64625805811799997</v>
      </c>
      <c r="E406" s="15">
        <v>0.145690348232</v>
      </c>
      <c r="F406" s="15">
        <v>1.3225488091499999</v>
      </c>
      <c r="G406" s="15">
        <v>0.49974102189000003</v>
      </c>
      <c r="H406" s="15">
        <v>-9.4812385009999996E-3</v>
      </c>
      <c r="I406" s="15">
        <v>1.0326011987020001</v>
      </c>
      <c r="J406" s="15">
        <v>0.982851868879</v>
      </c>
      <c r="K406" s="15">
        <v>1.0770921464480001</v>
      </c>
      <c r="L406" s="15">
        <v>2.4002838581999999E-2</v>
      </c>
      <c r="M406" s="15">
        <v>0.17197507326200001</v>
      </c>
      <c r="N406" s="15">
        <v>0.25719047388400001</v>
      </c>
      <c r="O406" s="15">
        <v>0.73430860846799995</v>
      </c>
      <c r="P406" s="15">
        <v>1.193977175188</v>
      </c>
      <c r="Q406" s="15">
        <v>0.87450923066099995</v>
      </c>
      <c r="R406" s="15">
        <v>0.274385525297</v>
      </c>
      <c r="S406" s="15">
        <v>-0.14821861508600001</v>
      </c>
      <c r="T406" s="15">
        <v>0.91316898204300001</v>
      </c>
      <c r="U406" s="15">
        <v>1.1448449659590001</v>
      </c>
      <c r="Y406" s="22"/>
      <c r="Z406" s="22"/>
      <c r="AA406" s="22"/>
      <c r="AB406" s="27"/>
      <c r="AC406" s="28"/>
    </row>
    <row r="407" spans="1:29">
      <c r="A407" s="6" t="s">
        <v>58</v>
      </c>
      <c r="B407" s="11" t="s">
        <v>72</v>
      </c>
      <c r="C407" s="14">
        <v>0.62482450363300002</v>
      </c>
      <c r="D407" s="14">
        <v>0.491948541392</v>
      </c>
      <c r="E407" s="14">
        <v>0.97056610011699995</v>
      </c>
      <c r="F407" s="14">
        <v>0.36301113215699998</v>
      </c>
      <c r="G407" s="14">
        <v>1.0307807187119999</v>
      </c>
      <c r="H407" s="14">
        <v>-0.24859273343300001</v>
      </c>
      <c r="I407" s="14">
        <v>0.82026119935899999</v>
      </c>
      <c r="J407" s="14">
        <v>0.89793490884000005</v>
      </c>
      <c r="K407" s="14">
        <v>0.76097635486799997</v>
      </c>
      <c r="L407" s="14">
        <v>0.400631581633</v>
      </c>
      <c r="M407" s="14">
        <v>0.54150696142800003</v>
      </c>
      <c r="N407" s="14">
        <v>0.44376127401400001</v>
      </c>
      <c r="O407" s="14">
        <v>0.14090874672699999</v>
      </c>
      <c r="P407" s="14">
        <v>1.149391082612</v>
      </c>
      <c r="Q407" s="14">
        <v>0.65102645374300006</v>
      </c>
      <c r="R407" s="14">
        <v>6.2292631483000002E-2</v>
      </c>
      <c r="S407" s="14">
        <v>-0.71450120173800002</v>
      </c>
      <c r="T407" s="14">
        <v>0.74385753688</v>
      </c>
      <c r="U407" s="14">
        <v>1.037982502145</v>
      </c>
      <c r="Y407" s="22"/>
      <c r="Z407" s="22"/>
      <c r="AA407" s="22"/>
      <c r="AB407" s="27"/>
      <c r="AC407" s="28"/>
    </row>
    <row r="408" spans="1:29">
      <c r="A408" s="5" t="s">
        <v>59</v>
      </c>
      <c r="B408" s="8" t="s">
        <v>72</v>
      </c>
      <c r="C408" s="15">
        <v>0.106821257169</v>
      </c>
      <c r="D408" s="15">
        <v>0.14410790439400001</v>
      </c>
      <c r="E408" s="15">
        <v>0.21892285855400001</v>
      </c>
      <c r="F408" s="15">
        <v>0.12561442343199999</v>
      </c>
      <c r="G408" s="15">
        <v>5.2519457360999999E-2</v>
      </c>
      <c r="H408" s="15">
        <v>0.27204652180200001</v>
      </c>
      <c r="I408" s="15">
        <v>0.108834547608</v>
      </c>
      <c r="J408" s="15">
        <v>-4.9764779933999997E-2</v>
      </c>
      <c r="K408" s="15">
        <v>7.9910542099999995E-2</v>
      </c>
      <c r="L408" s="15">
        <v>6.2219784989999999E-2</v>
      </c>
      <c r="M408" s="15">
        <v>2.9204039505000001E-2</v>
      </c>
      <c r="N408" s="15">
        <v>-7.8122409126000006E-2</v>
      </c>
      <c r="O408" s="15">
        <v>-8.0716976837000007E-2</v>
      </c>
      <c r="P408" s="15">
        <v>4.8953012549000002E-2</v>
      </c>
      <c r="Q408" s="15">
        <v>2.3448473014999999E-2</v>
      </c>
      <c r="R408" s="15">
        <v>6.2079531899E-2</v>
      </c>
      <c r="S408" s="15">
        <v>-5.5686168246999998E-2</v>
      </c>
      <c r="T408" s="15">
        <v>2.5994918004000001E-2</v>
      </c>
      <c r="U408" s="15">
        <v>7.9978347520000007E-2</v>
      </c>
      <c r="Y408" s="22"/>
      <c r="Z408" s="22"/>
      <c r="AA408" s="22"/>
      <c r="AB408" s="27"/>
      <c r="AC408" s="28"/>
    </row>
    <row r="409" spans="1:29">
      <c r="A409" s="6" t="s">
        <v>60</v>
      </c>
      <c r="B409" s="11" t="s">
        <v>72</v>
      </c>
      <c r="C409" s="14">
        <v>0.281165500412</v>
      </c>
      <c r="D409" s="14">
        <v>0.72348082345099995</v>
      </c>
      <c r="E409" s="14">
        <v>0.35302602175699999</v>
      </c>
      <c r="F409" s="14">
        <v>0.59917522662900002</v>
      </c>
      <c r="G409" s="14">
        <v>0.24364055959200001</v>
      </c>
      <c r="H409" s="14">
        <v>-9.9457197159999993E-3</v>
      </c>
      <c r="I409" s="14">
        <v>0.154269512922</v>
      </c>
      <c r="J409" s="14">
        <v>2.0041065003E-2</v>
      </c>
      <c r="K409" s="14">
        <v>0.20498693751800001</v>
      </c>
      <c r="L409" s="14">
        <v>0.269672834699</v>
      </c>
      <c r="M409" s="14">
        <v>0.147266695428</v>
      </c>
      <c r="N409" s="14">
        <v>7.5997788290999999E-2</v>
      </c>
      <c r="O409" s="14">
        <v>0.47982662777500001</v>
      </c>
      <c r="P409" s="14">
        <v>0.30516400238399999</v>
      </c>
      <c r="Q409" s="14">
        <v>0.227236328992</v>
      </c>
      <c r="R409" s="14">
        <v>0.10997125400799999</v>
      </c>
      <c r="S409" s="14">
        <v>-4.0949069672000002E-2</v>
      </c>
      <c r="T409" s="14">
        <v>0.110064125427</v>
      </c>
      <c r="U409" s="14">
        <v>0.63115118314700003</v>
      </c>
      <c r="Y409" s="22"/>
      <c r="Z409" s="22"/>
      <c r="AA409" s="22"/>
      <c r="AB409" s="27"/>
      <c r="AC409" s="28"/>
    </row>
    <row r="410" spans="1:29">
      <c r="A410" s="5" t="s">
        <v>61</v>
      </c>
      <c r="B410" s="8" t="s">
        <v>72</v>
      </c>
      <c r="C410" s="15">
        <v>0.94561115554800002</v>
      </c>
      <c r="D410" s="15">
        <v>0.74967625848300001</v>
      </c>
      <c r="E410" s="15">
        <v>1.2962645940740001</v>
      </c>
      <c r="F410" s="15">
        <v>0.90561152290400004</v>
      </c>
      <c r="G410" s="15">
        <v>1.1055830070449999</v>
      </c>
      <c r="H410" s="15">
        <v>0.35193121771199998</v>
      </c>
      <c r="I410" s="15">
        <v>0.73672373592899998</v>
      </c>
      <c r="J410" s="15">
        <v>0.66526985128299998</v>
      </c>
      <c r="K410" s="15">
        <v>0.55713985086499995</v>
      </c>
      <c r="L410" s="15">
        <v>0.48695463096699998</v>
      </c>
      <c r="M410" s="15">
        <v>0.60953339793899997</v>
      </c>
      <c r="N410" s="15">
        <v>0.49674301423</v>
      </c>
      <c r="O410" s="15">
        <v>0.32647061084200002</v>
      </c>
      <c r="P410" s="15">
        <v>0.317931230106</v>
      </c>
      <c r="Q410" s="15">
        <v>0.21594236782699999</v>
      </c>
      <c r="R410" s="15">
        <v>0.35623450550500002</v>
      </c>
      <c r="S410" s="15">
        <v>0.14447767338199999</v>
      </c>
      <c r="T410" s="15">
        <v>0.42894932100900002</v>
      </c>
      <c r="U410" s="15">
        <v>0.33952528534100002</v>
      </c>
      <c r="Y410" s="22"/>
      <c r="Z410" s="22"/>
      <c r="AA410" s="22"/>
      <c r="AB410" s="27"/>
      <c r="AC410" s="28"/>
    </row>
    <row r="411" spans="1:29">
      <c r="A411" s="6" t="s">
        <v>62</v>
      </c>
      <c r="B411" s="11" t="s">
        <v>72</v>
      </c>
      <c r="C411" s="14">
        <v>0.36695886060299998</v>
      </c>
      <c r="D411" s="14">
        <v>5.5499922074999999E-2</v>
      </c>
      <c r="E411" s="14">
        <v>0.112048519715</v>
      </c>
      <c r="F411" s="14">
        <v>8.7795707875999995E-2</v>
      </c>
      <c r="G411" s="14">
        <v>-9.3650134021000003E-2</v>
      </c>
      <c r="H411" s="14">
        <v>3.1129036791E-2</v>
      </c>
      <c r="I411" s="14">
        <v>7.7548017676999995E-2</v>
      </c>
      <c r="J411" s="14">
        <v>0.14283711185100001</v>
      </c>
      <c r="K411" s="14">
        <v>-6.9530142961000005E-2</v>
      </c>
      <c r="L411" s="14">
        <v>0.104859790951</v>
      </c>
      <c r="M411" s="14">
        <v>-2.7807152402000001E-2</v>
      </c>
      <c r="N411" s="14">
        <v>0.11989529563200001</v>
      </c>
      <c r="O411" s="14">
        <v>0.108251975231</v>
      </c>
      <c r="P411" s="14">
        <v>-1.0103139283999999E-2</v>
      </c>
      <c r="Q411" s="14">
        <v>0.12613535114400001</v>
      </c>
      <c r="R411" s="14">
        <v>-2.6213390549000001E-2</v>
      </c>
      <c r="S411" s="14">
        <v>4.1429442379000002E-2</v>
      </c>
      <c r="T411" s="14">
        <v>0.16653368106300001</v>
      </c>
      <c r="U411" s="14">
        <v>8.7201676849000001E-2</v>
      </c>
      <c r="Y411" s="22"/>
      <c r="Z411" s="22"/>
      <c r="AA411" s="22"/>
      <c r="AB411" s="27"/>
      <c r="AC411" s="28"/>
    </row>
    <row r="412" spans="1:29">
      <c r="A412" s="5" t="s">
        <v>63</v>
      </c>
      <c r="B412" s="8" t="s">
        <v>72</v>
      </c>
      <c r="C412" s="15">
        <v>5.8366842799999999E-4</v>
      </c>
      <c r="D412" s="15">
        <v>7.1974043999999999E-5</v>
      </c>
      <c r="E412" s="15">
        <v>3.2792380800000001E-4</v>
      </c>
      <c r="F412" s="15">
        <v>3.2613917999999999E-5</v>
      </c>
      <c r="G412" s="15">
        <v>6.6757985100000003E-4</v>
      </c>
      <c r="H412" s="15">
        <v>-1.3507231000000001E-4</v>
      </c>
      <c r="I412" s="15">
        <v>1.05614644E-4</v>
      </c>
      <c r="J412" s="15">
        <v>2.7657739999999999E-4</v>
      </c>
      <c r="K412" s="15">
        <v>2.9028360800000002E-4</v>
      </c>
      <c r="L412" s="15">
        <v>-9.9344254000000004E-5</v>
      </c>
      <c r="M412" s="15">
        <v>2.5739410100000001E-4</v>
      </c>
      <c r="N412" s="15">
        <v>2.41329856E-4</v>
      </c>
      <c r="O412" s="15">
        <v>6.9309823100000001E-4</v>
      </c>
      <c r="P412" s="15">
        <v>5.6069755800000002E-4</v>
      </c>
      <c r="Q412" s="15">
        <v>2.95876214E-4</v>
      </c>
      <c r="R412" s="15">
        <v>2.4906237000000002E-4</v>
      </c>
      <c r="S412" s="15">
        <v>8.0672613000000006E-5</v>
      </c>
      <c r="T412" s="15">
        <v>5.9403458399999995E-4</v>
      </c>
      <c r="U412" s="15">
        <v>5.3628839199999995E-4</v>
      </c>
      <c r="Y412" s="22"/>
      <c r="Z412" s="22"/>
      <c r="AA412" s="22"/>
      <c r="AB412" s="27"/>
      <c r="AC412" s="28"/>
    </row>
    <row r="413" spans="1:29">
      <c r="A413" s="6" t="s">
        <v>64</v>
      </c>
      <c r="B413" s="11" t="s">
        <v>72</v>
      </c>
      <c r="C413" s="14">
        <v>9.8915344123000001E-2</v>
      </c>
      <c r="D413" s="14">
        <v>0.47398053300499998</v>
      </c>
      <c r="E413" s="14">
        <v>0.50531835179100004</v>
      </c>
      <c r="F413" s="14">
        <v>0.28147226055300001</v>
      </c>
      <c r="G413" s="14">
        <v>5.9187316598E-2</v>
      </c>
      <c r="H413" s="14">
        <v>-2.9123265342E-2</v>
      </c>
      <c r="I413" s="14">
        <v>0.154622939619</v>
      </c>
      <c r="J413" s="14">
        <v>0.195410476133</v>
      </c>
      <c r="K413" s="14">
        <v>0.37858672638200003</v>
      </c>
      <c r="L413" s="14">
        <v>0.264407743759</v>
      </c>
      <c r="M413" s="14">
        <v>0.27189464794200002</v>
      </c>
      <c r="N413" s="14">
        <v>0.26368316511500001</v>
      </c>
      <c r="O413" s="14">
        <v>0.205670039369</v>
      </c>
      <c r="P413" s="14">
        <v>0.47979258881199999</v>
      </c>
      <c r="Q413" s="14">
        <v>0.14760052891100001</v>
      </c>
      <c r="R413" s="14">
        <v>0.23548815837199999</v>
      </c>
      <c r="S413" s="14">
        <v>-5.5958623646000002E-2</v>
      </c>
      <c r="T413" s="14">
        <v>-1.088755431694</v>
      </c>
      <c r="U413" s="14">
        <v>-1.3857071904960001</v>
      </c>
      <c r="Y413" s="22"/>
      <c r="Z413" s="22"/>
      <c r="AA413" s="22"/>
      <c r="AB413" s="27"/>
      <c r="AC413" s="28"/>
    </row>
    <row r="414" spans="1:29">
      <c r="A414" s="5" t="s">
        <v>65</v>
      </c>
      <c r="B414" s="8" t="s">
        <v>72</v>
      </c>
      <c r="C414" s="15">
        <v>0.231926238319</v>
      </c>
      <c r="D414" s="15">
        <v>0.31097462489900002</v>
      </c>
      <c r="E414" s="15">
        <v>0.306055150906</v>
      </c>
      <c r="F414" s="15">
        <v>0.216242506197</v>
      </c>
      <c r="G414" s="15">
        <v>0.35170638071499999</v>
      </c>
      <c r="H414" s="15">
        <v>0.25246438748900002</v>
      </c>
      <c r="I414" s="15">
        <v>0.26045315362400001</v>
      </c>
      <c r="J414" s="15">
        <v>0.29921975675500001</v>
      </c>
      <c r="K414" s="15">
        <v>0.320720583043</v>
      </c>
      <c r="L414" s="15">
        <v>0.27700237030000002</v>
      </c>
      <c r="M414" s="15">
        <v>0.140570081259</v>
      </c>
      <c r="N414" s="15">
        <v>0.19338522078299999</v>
      </c>
      <c r="O414" s="15">
        <v>0.195201441472</v>
      </c>
      <c r="P414" s="15">
        <v>0.124198304181</v>
      </c>
      <c r="Q414" s="15">
        <v>0.154096691211</v>
      </c>
      <c r="R414" s="15">
        <v>0.20854926546999999</v>
      </c>
      <c r="S414" s="15">
        <v>-3.6760285947000003E-2</v>
      </c>
      <c r="T414" s="15">
        <v>8.6018242411999998E-2</v>
      </c>
      <c r="U414" s="15">
        <v>0.15017315277400001</v>
      </c>
      <c r="Y414" s="22"/>
      <c r="Z414" s="22"/>
      <c r="AA414" s="22"/>
      <c r="AB414" s="27"/>
      <c r="AC414" s="28"/>
    </row>
    <row r="415" spans="1:29">
      <c r="A415" s="6" t="s">
        <v>66</v>
      </c>
      <c r="B415" s="11" t="s">
        <v>72</v>
      </c>
      <c r="C415" s="14">
        <v>2.3662787378999999E-2</v>
      </c>
      <c r="D415" s="14">
        <v>9.4631699749000001E-2</v>
      </c>
      <c r="E415" s="14">
        <v>0.215742595821</v>
      </c>
      <c r="F415" s="14">
        <v>0.25092165253499998</v>
      </c>
      <c r="G415" s="14">
        <v>0.29963991586599997</v>
      </c>
      <c r="H415" s="14">
        <v>0.18850921933299999</v>
      </c>
      <c r="I415" s="14">
        <v>0.216803509832</v>
      </c>
      <c r="J415" s="14">
        <v>0.39491009185100001</v>
      </c>
      <c r="K415" s="14">
        <v>0.13807053601899999</v>
      </c>
      <c r="L415" s="14">
        <v>0.175565552815</v>
      </c>
      <c r="M415" s="14">
        <v>9.1016475786000001E-2</v>
      </c>
      <c r="N415" s="14">
        <v>0.30611787251900002</v>
      </c>
      <c r="O415" s="14">
        <v>1.788334166E-2</v>
      </c>
      <c r="P415" s="14">
        <v>0.114095592503</v>
      </c>
      <c r="Q415" s="14">
        <v>0.220790548675</v>
      </c>
      <c r="R415" s="14">
        <v>0.19246720741000001</v>
      </c>
      <c r="S415" s="14">
        <v>0.23118512147100001</v>
      </c>
      <c r="T415" s="14">
        <v>0.20873915265199999</v>
      </c>
      <c r="U415" s="14">
        <v>8.7156866121000001E-2</v>
      </c>
      <c r="Y415" s="22"/>
      <c r="Z415" s="22"/>
      <c r="AA415" s="22"/>
      <c r="AB415" s="27"/>
      <c r="AC415" s="28"/>
    </row>
    <row r="416" spans="1:29">
      <c r="A416" s="5" t="s">
        <v>67</v>
      </c>
      <c r="B416" s="8" t="s">
        <v>72</v>
      </c>
      <c r="C416" s="15">
        <v>1.8924827865E-2</v>
      </c>
      <c r="D416" s="15">
        <v>2.501551409E-2</v>
      </c>
      <c r="E416" s="15">
        <v>5.1585732266000002E-2</v>
      </c>
      <c r="F416" s="15">
        <v>5.2876513510000001E-2</v>
      </c>
      <c r="G416" s="15">
        <v>2.3474176326999999E-2</v>
      </c>
      <c r="H416" s="15">
        <v>1.8231411212999999E-2</v>
      </c>
      <c r="I416" s="15">
        <v>4.4845300774000001E-2</v>
      </c>
      <c r="J416" s="15">
        <v>7.2914665039999996E-3</v>
      </c>
      <c r="K416" s="15">
        <v>1.3829661412E-2</v>
      </c>
      <c r="L416" s="15">
        <v>1.2918306496000001E-2</v>
      </c>
      <c r="M416" s="15">
        <v>-1.592262037E-3</v>
      </c>
      <c r="N416" s="15">
        <v>1.8604564537999999E-2</v>
      </c>
      <c r="O416" s="15">
        <v>1.9960525393999999E-2</v>
      </c>
      <c r="P416" s="15">
        <v>1.7810833213000001E-2</v>
      </c>
      <c r="Q416" s="15">
        <v>1.8636993649000001E-2</v>
      </c>
      <c r="R416" s="15">
        <v>7.1443688E-4</v>
      </c>
      <c r="S416" s="15">
        <v>-0.117240331568</v>
      </c>
      <c r="T416" s="15">
        <v>5.1971435533000002E-2</v>
      </c>
      <c r="U416" s="15">
        <v>7.9997472099000003E-2</v>
      </c>
      <c r="Y416" s="22"/>
      <c r="Z416" s="22"/>
      <c r="AA416" s="22"/>
      <c r="AB416" s="27"/>
      <c r="AC416" s="28"/>
    </row>
    <row r="417" spans="1:29">
      <c r="A417" s="6" t="s">
        <v>68</v>
      </c>
      <c r="B417" s="11" t="s">
        <v>72</v>
      </c>
      <c r="C417" s="14">
        <v>-1.03694285E-4</v>
      </c>
      <c r="D417" s="14">
        <v>0.182438899987</v>
      </c>
      <c r="E417" s="14">
        <v>0.27159596006199999</v>
      </c>
      <c r="F417" s="14">
        <v>7.4123521819000004E-2</v>
      </c>
      <c r="G417" s="14">
        <v>0.13021391120799999</v>
      </c>
      <c r="H417" s="14">
        <v>-0.13319888842899999</v>
      </c>
      <c r="I417" s="14">
        <v>0.19316091729500001</v>
      </c>
      <c r="J417" s="14">
        <v>0.14225729446499999</v>
      </c>
      <c r="K417" s="14">
        <v>0.202648872063</v>
      </c>
      <c r="L417" s="14">
        <v>9.3375564332999997E-2</v>
      </c>
      <c r="M417" s="14">
        <v>0.24848983729099999</v>
      </c>
      <c r="N417" s="14">
        <v>0.31443089911400002</v>
      </c>
      <c r="O417" s="14">
        <v>0.16939156574700001</v>
      </c>
      <c r="P417" s="14">
        <v>1.5835617048E-2</v>
      </c>
      <c r="Q417" s="14">
        <v>0.18097991345299999</v>
      </c>
      <c r="R417" s="14">
        <v>3.8103954696000003E-2</v>
      </c>
      <c r="S417" s="14">
        <v>-0.77215299091400003</v>
      </c>
      <c r="T417" s="14">
        <v>0.17987924521599999</v>
      </c>
      <c r="U417" s="14">
        <v>0.22613045762199999</v>
      </c>
      <c r="Y417" s="22"/>
      <c r="Z417" s="22"/>
      <c r="AA417" s="22"/>
      <c r="AB417" s="27"/>
      <c r="AC417" s="28"/>
    </row>
    <row r="418" spans="1:29">
      <c r="A418" s="5" t="s">
        <v>69</v>
      </c>
      <c r="B418" s="8" t="s">
        <v>72</v>
      </c>
      <c r="C418" s="15">
        <v>0.20895733335399999</v>
      </c>
      <c r="D418" s="15">
        <v>0.170353777929</v>
      </c>
      <c r="E418" s="15">
        <v>0.208395036009</v>
      </c>
      <c r="F418" s="15">
        <v>0.21592236222299999</v>
      </c>
      <c r="G418" s="15">
        <v>0.180571389784</v>
      </c>
      <c r="H418" s="15">
        <v>7.6424122388000004E-2</v>
      </c>
      <c r="I418" s="15">
        <v>0.16774850440700001</v>
      </c>
      <c r="J418" s="15">
        <v>0.103475998284</v>
      </c>
      <c r="K418" s="15">
        <v>0.15848126143800001</v>
      </c>
      <c r="L418" s="15">
        <v>0.19258385691300001</v>
      </c>
      <c r="M418" s="15">
        <v>0.15656462056699999</v>
      </c>
      <c r="N418" s="15">
        <v>0.20100429288400001</v>
      </c>
      <c r="O418" s="15">
        <v>0.13452403371800001</v>
      </c>
      <c r="P418" s="15">
        <v>7.2545391244000001E-2</v>
      </c>
      <c r="Q418" s="15">
        <v>4.1885259607999999E-2</v>
      </c>
      <c r="R418" s="15">
        <v>0.161688506298</v>
      </c>
      <c r="S418" s="15">
        <v>-0.20765156835099999</v>
      </c>
      <c r="T418" s="15">
        <v>0.26744091598000003</v>
      </c>
      <c r="U418" s="15">
        <v>0.24413580826100001</v>
      </c>
      <c r="Y418" s="22"/>
      <c r="Z418" s="22"/>
      <c r="AA418" s="22"/>
      <c r="AB418" s="27"/>
      <c r="AC418" s="28"/>
    </row>
    <row r="419" spans="1:29">
      <c r="A419" s="6" t="s">
        <v>70</v>
      </c>
      <c r="B419" s="11" t="s">
        <v>72</v>
      </c>
      <c r="C419" s="14">
        <v>0.25383926225999998</v>
      </c>
      <c r="D419" s="14">
        <v>0.19943780904200001</v>
      </c>
      <c r="E419" s="14">
        <v>0.37298260546099998</v>
      </c>
      <c r="F419" s="14">
        <v>0.16761299626599999</v>
      </c>
      <c r="G419" s="14">
        <v>0.30498713293700003</v>
      </c>
      <c r="H419" s="14">
        <v>0.47966459882700002</v>
      </c>
      <c r="I419" s="14">
        <v>0.25520363042900002</v>
      </c>
      <c r="J419" s="14">
        <v>0.29649097240400002</v>
      </c>
      <c r="K419" s="14">
        <v>0.25595880270600002</v>
      </c>
      <c r="L419" s="14">
        <v>6.9509304788000006E-2</v>
      </c>
      <c r="M419" s="14">
        <v>0.25757506289299997</v>
      </c>
      <c r="N419" s="14">
        <v>0.11894689552899999</v>
      </c>
      <c r="O419" s="14">
        <v>9.3612239469999997E-2</v>
      </c>
      <c r="P419" s="14">
        <v>0.14604594601199999</v>
      </c>
      <c r="Q419" s="14">
        <v>0.25482952205999998</v>
      </c>
      <c r="R419" s="14">
        <v>3.7610648790999998E-2</v>
      </c>
      <c r="S419" s="14">
        <v>0.25508322758899998</v>
      </c>
      <c r="T419" s="14">
        <v>0.131812602911</v>
      </c>
      <c r="U419" s="14">
        <v>7.7563849468000004E-2</v>
      </c>
      <c r="Y419" s="22"/>
      <c r="Z419" s="22"/>
      <c r="AA419" s="22"/>
      <c r="AB419" s="27"/>
      <c r="AC419" s="28"/>
    </row>
    <row r="420" spans="1:29">
      <c r="A420" s="5" t="s">
        <v>80</v>
      </c>
      <c r="B420" s="8" t="s">
        <v>25</v>
      </c>
      <c r="C420" s="8" t="s">
        <v>25</v>
      </c>
      <c r="D420" s="8" t="s">
        <v>25</v>
      </c>
      <c r="E420" s="8" t="s">
        <v>25</v>
      </c>
      <c r="F420" s="8" t="s">
        <v>25</v>
      </c>
      <c r="G420" s="8" t="s">
        <v>25</v>
      </c>
      <c r="H420" s="8" t="s">
        <v>25</v>
      </c>
      <c r="I420" s="8" t="s">
        <v>25</v>
      </c>
      <c r="J420" s="8" t="s">
        <v>25</v>
      </c>
      <c r="K420" s="8" t="s">
        <v>25</v>
      </c>
      <c r="L420" s="8" t="s">
        <v>25</v>
      </c>
      <c r="M420" s="8" t="s">
        <v>25</v>
      </c>
      <c r="N420" s="8" t="s">
        <v>25</v>
      </c>
      <c r="O420" s="8" t="s">
        <v>25</v>
      </c>
      <c r="P420" s="8" t="s">
        <v>25</v>
      </c>
      <c r="Q420" s="8" t="s">
        <v>25</v>
      </c>
      <c r="R420" s="8" t="s">
        <v>25</v>
      </c>
      <c r="S420" s="8" t="s">
        <v>25</v>
      </c>
      <c r="T420" s="8" t="s">
        <v>25</v>
      </c>
      <c r="U420" s="8" t="s">
        <v>25</v>
      </c>
      <c r="Y420" s="22"/>
      <c r="Z420" s="22"/>
      <c r="AA420" s="22"/>
      <c r="AB420" s="27"/>
      <c r="AC420" s="28"/>
    </row>
    <row r="421" spans="1:29" ht="16">
      <c r="A421" s="6" t="s">
        <v>26</v>
      </c>
      <c r="B421" s="14">
        <v>45.434902014968003</v>
      </c>
      <c r="C421" s="14">
        <v>48.467099981672</v>
      </c>
      <c r="D421" s="14">
        <v>50.266349079382998</v>
      </c>
      <c r="E421" s="14">
        <v>54.191281238229998</v>
      </c>
      <c r="F421" s="14">
        <v>56.660849315230003</v>
      </c>
      <c r="G421" s="14">
        <v>59.832021602285998</v>
      </c>
      <c r="H421" s="14">
        <v>63.509838777120002</v>
      </c>
      <c r="I421" s="14">
        <v>65.530301007554002</v>
      </c>
      <c r="J421" s="14">
        <v>68.876680781247998</v>
      </c>
      <c r="K421" s="14">
        <v>72.530210679717001</v>
      </c>
      <c r="L421" s="14">
        <v>73.765223778736001</v>
      </c>
      <c r="M421" s="14">
        <v>77.880567266712006</v>
      </c>
      <c r="N421" s="14">
        <v>83.096314357446005</v>
      </c>
      <c r="O421" s="14">
        <v>87.856162622167005</v>
      </c>
      <c r="P421" s="14">
        <v>95.026934826833994</v>
      </c>
      <c r="Q421" s="14">
        <v>100</v>
      </c>
      <c r="R421" s="14">
        <v>104.121064092556</v>
      </c>
      <c r="S421" s="14">
        <v>110.394953570727</v>
      </c>
      <c r="T421" s="14">
        <v>114.159992404295</v>
      </c>
      <c r="U421" s="14">
        <v>121.800840223384</v>
      </c>
      <c r="Y421" s="22"/>
      <c r="Z421" s="22"/>
      <c r="AA421" s="22"/>
      <c r="AB421" s="27"/>
      <c r="AC421" s="28"/>
    </row>
    <row r="422" spans="1:29">
      <c r="A422" s="5" t="s">
        <v>27</v>
      </c>
      <c r="B422" s="15">
        <v>36.338864860622998</v>
      </c>
      <c r="C422" s="15">
        <v>34.667034553488001</v>
      </c>
      <c r="D422" s="15">
        <v>33.187679404047003</v>
      </c>
      <c r="E422" s="15">
        <v>31.604959643928002</v>
      </c>
      <c r="F422" s="15">
        <v>34.352258236127</v>
      </c>
      <c r="G422" s="15">
        <v>22.241725537545999</v>
      </c>
      <c r="H422" s="15">
        <v>43.252337022706001</v>
      </c>
      <c r="I422" s="15">
        <v>46.682332047121001</v>
      </c>
      <c r="J422" s="15">
        <v>42.442235028464999</v>
      </c>
      <c r="K422" s="15">
        <v>40.100080025860002</v>
      </c>
      <c r="L422" s="15">
        <v>53.698521934458</v>
      </c>
      <c r="M422" s="15">
        <v>74.836973122274998</v>
      </c>
      <c r="N422" s="15">
        <v>83.835915671915004</v>
      </c>
      <c r="O422" s="15">
        <v>99.212649499220007</v>
      </c>
      <c r="P422" s="15">
        <v>95.961385242096</v>
      </c>
      <c r="Q422" s="15">
        <v>100</v>
      </c>
      <c r="R422" s="15">
        <v>110.63882846510199</v>
      </c>
      <c r="S422" s="15">
        <v>133.009647516439</v>
      </c>
      <c r="T422" s="15">
        <v>125.068078883872</v>
      </c>
      <c r="U422" s="15">
        <v>102.90283681512599</v>
      </c>
      <c r="Y422" s="22"/>
      <c r="Z422" s="22"/>
      <c r="AA422" s="22"/>
      <c r="AB422" s="27"/>
      <c r="AC422" s="28"/>
    </row>
    <row r="423" spans="1:29" ht="16">
      <c r="A423" s="6" t="s">
        <v>28</v>
      </c>
      <c r="B423" s="11" t="s">
        <v>25</v>
      </c>
      <c r="C423" s="11" t="s">
        <v>25</v>
      </c>
      <c r="D423" s="11" t="s">
        <v>25</v>
      </c>
      <c r="E423" s="11" t="s">
        <v>25</v>
      </c>
      <c r="F423" s="11" t="s">
        <v>25</v>
      </c>
      <c r="G423" s="11" t="s">
        <v>25</v>
      </c>
      <c r="H423" s="11" t="s">
        <v>25</v>
      </c>
      <c r="I423" s="11" t="s">
        <v>25</v>
      </c>
      <c r="J423" s="11" t="s">
        <v>25</v>
      </c>
      <c r="K423" s="11" t="s">
        <v>25</v>
      </c>
      <c r="L423" s="11" t="s">
        <v>25</v>
      </c>
      <c r="M423" s="11" t="s">
        <v>25</v>
      </c>
      <c r="N423" s="11" t="s">
        <v>25</v>
      </c>
      <c r="O423" s="11" t="s">
        <v>25</v>
      </c>
      <c r="P423" s="11" t="s">
        <v>25</v>
      </c>
      <c r="Q423" s="11" t="s">
        <v>25</v>
      </c>
      <c r="R423" s="11" t="s">
        <v>25</v>
      </c>
      <c r="S423" s="11" t="s">
        <v>25</v>
      </c>
      <c r="T423" s="11" t="s">
        <v>25</v>
      </c>
      <c r="U423" s="11" t="s">
        <v>25</v>
      </c>
      <c r="Y423" s="22"/>
      <c r="Z423" s="22"/>
      <c r="AA423" s="22"/>
      <c r="AB423" s="27"/>
      <c r="AC423" s="28"/>
    </row>
    <row r="424" spans="1:29">
      <c r="A424" s="5" t="s">
        <v>29</v>
      </c>
      <c r="B424" s="15">
        <v>46.014978025605998</v>
      </c>
      <c r="C424" s="15">
        <v>49.353540891114001</v>
      </c>
      <c r="D424" s="15">
        <v>51.378401170037002</v>
      </c>
      <c r="E424" s="15">
        <v>55.648952626543</v>
      </c>
      <c r="F424" s="15">
        <v>58.063175712460001</v>
      </c>
      <c r="G424" s="15">
        <v>62.248576863480999</v>
      </c>
      <c r="H424" s="15">
        <v>64.750133791752006</v>
      </c>
      <c r="I424" s="15">
        <v>66.648368776111994</v>
      </c>
      <c r="J424" s="15">
        <v>70.427211299294001</v>
      </c>
      <c r="K424" s="15">
        <v>74.335781427235005</v>
      </c>
      <c r="L424" s="15">
        <v>74.887357393542004</v>
      </c>
      <c r="M424" s="15">
        <v>78.060802092814995</v>
      </c>
      <c r="N424" s="15">
        <v>83.049990391199998</v>
      </c>
      <c r="O424" s="15">
        <v>87.140728336802994</v>
      </c>
      <c r="P424" s="15">
        <v>94.969787460270993</v>
      </c>
      <c r="Q424" s="15">
        <v>100</v>
      </c>
      <c r="R424" s="15">
        <v>103.734653080333</v>
      </c>
      <c r="S424" s="15">
        <v>109.127017859928</v>
      </c>
      <c r="T424" s="15">
        <v>113.50500902954199</v>
      </c>
      <c r="U424" s="15">
        <v>122.974038625662</v>
      </c>
      <c r="Y424" s="22"/>
      <c r="Z424" s="22"/>
      <c r="AA424" s="22"/>
      <c r="AB424" s="27"/>
      <c r="AC424" s="28"/>
    </row>
    <row r="425" spans="1:29">
      <c r="A425" s="6" t="s">
        <v>30</v>
      </c>
      <c r="B425" s="14">
        <v>42.906469354837</v>
      </c>
      <c r="C425" s="14">
        <v>45.714619945854999</v>
      </c>
      <c r="D425" s="14">
        <v>51.113124624580003</v>
      </c>
      <c r="E425" s="14">
        <v>55.179322957807997</v>
      </c>
      <c r="F425" s="14">
        <v>56.532107352411003</v>
      </c>
      <c r="G425" s="14">
        <v>62.248800295404997</v>
      </c>
      <c r="H425" s="14">
        <v>62.116842794970999</v>
      </c>
      <c r="I425" s="14">
        <v>65.970634167434</v>
      </c>
      <c r="J425" s="14">
        <v>79.782896583394006</v>
      </c>
      <c r="K425" s="14">
        <v>75.625470445126993</v>
      </c>
      <c r="L425" s="14">
        <v>72.753433705112002</v>
      </c>
      <c r="M425" s="14">
        <v>72.412653334965</v>
      </c>
      <c r="N425" s="14">
        <v>81.149688941820997</v>
      </c>
      <c r="O425" s="14">
        <v>89.010169826167996</v>
      </c>
      <c r="P425" s="14">
        <v>92.011477532344998</v>
      </c>
      <c r="Q425" s="14">
        <v>100</v>
      </c>
      <c r="R425" s="14">
        <v>101.511895683407</v>
      </c>
      <c r="S425" s="14">
        <v>116.176522727886</v>
      </c>
      <c r="T425" s="14">
        <v>133.51982802948999</v>
      </c>
      <c r="U425" s="14">
        <v>150.93242419953901</v>
      </c>
      <c r="Y425" s="22"/>
      <c r="Z425" s="22"/>
      <c r="AA425" s="22"/>
      <c r="AB425" s="27"/>
      <c r="AC425" s="28"/>
    </row>
    <row r="426" spans="1:29">
      <c r="A426" s="5" t="s">
        <v>31</v>
      </c>
      <c r="B426" s="15">
        <v>42.906469354837</v>
      </c>
      <c r="C426" s="15">
        <v>45.714619945854999</v>
      </c>
      <c r="D426" s="15">
        <v>51.113124624580003</v>
      </c>
      <c r="E426" s="15">
        <v>55.179322957807997</v>
      </c>
      <c r="F426" s="15">
        <v>56.532107352411003</v>
      </c>
      <c r="G426" s="15">
        <v>62.248800295404997</v>
      </c>
      <c r="H426" s="15">
        <v>62.116842794970999</v>
      </c>
      <c r="I426" s="15">
        <v>65.970634167434</v>
      </c>
      <c r="J426" s="15">
        <v>79.782896583394006</v>
      </c>
      <c r="K426" s="15">
        <v>75.625470445126993</v>
      </c>
      <c r="L426" s="15">
        <v>72.753433705112002</v>
      </c>
      <c r="M426" s="15">
        <v>72.412653334965</v>
      </c>
      <c r="N426" s="15">
        <v>81.149688941820997</v>
      </c>
      <c r="O426" s="15">
        <v>89.010169826167996</v>
      </c>
      <c r="P426" s="15">
        <v>92.011477532344998</v>
      </c>
      <c r="Q426" s="15">
        <v>100</v>
      </c>
      <c r="R426" s="15">
        <v>101.511895683407</v>
      </c>
      <c r="S426" s="15">
        <v>116.176522727886</v>
      </c>
      <c r="T426" s="15">
        <v>133.51982802948999</v>
      </c>
      <c r="U426" s="15">
        <v>150.93242419953901</v>
      </c>
      <c r="Y426" s="22"/>
      <c r="Z426" s="22"/>
      <c r="AA426" s="22"/>
      <c r="AB426" s="27"/>
      <c r="AC426" s="28"/>
    </row>
    <row r="427" spans="1:29">
      <c r="A427" s="6" t="s">
        <v>32</v>
      </c>
      <c r="B427" s="14">
        <v>42.624975831120999</v>
      </c>
      <c r="C427" s="14">
        <v>43.156821385470003</v>
      </c>
      <c r="D427" s="14">
        <v>46.811697365214997</v>
      </c>
      <c r="E427" s="14">
        <v>54.807270162789003</v>
      </c>
      <c r="F427" s="14">
        <v>58.759951127218997</v>
      </c>
      <c r="G427" s="14">
        <v>67.141985393018999</v>
      </c>
      <c r="H427" s="14">
        <v>67.277976149688001</v>
      </c>
      <c r="I427" s="14">
        <v>71.185619383358997</v>
      </c>
      <c r="J427" s="14">
        <v>92.005559010425998</v>
      </c>
      <c r="K427" s="14">
        <v>84.837225837592001</v>
      </c>
      <c r="L427" s="14">
        <v>73.384217882862998</v>
      </c>
      <c r="M427" s="14">
        <v>67.096929482169998</v>
      </c>
      <c r="N427" s="14">
        <v>76.913660398554995</v>
      </c>
      <c r="O427" s="14">
        <v>88.092066575404004</v>
      </c>
      <c r="P427" s="14">
        <v>91.753749458917</v>
      </c>
      <c r="Q427" s="14">
        <v>100</v>
      </c>
      <c r="R427" s="14">
        <v>100.178146354364</v>
      </c>
      <c r="S427" s="14">
        <v>119.381724167453</v>
      </c>
      <c r="T427" s="14">
        <v>140.31203188090899</v>
      </c>
      <c r="U427" s="14">
        <v>163.549109950608</v>
      </c>
      <c r="Y427" s="22"/>
      <c r="Z427" s="22"/>
      <c r="AA427" s="22"/>
      <c r="AB427" s="27"/>
      <c r="AC427" s="28"/>
    </row>
    <row r="428" spans="1:29">
      <c r="A428" s="5" t="s">
        <v>33</v>
      </c>
      <c r="B428" s="15">
        <v>43.219550859597</v>
      </c>
      <c r="C428" s="15">
        <v>51.048818595549001</v>
      </c>
      <c r="D428" s="15">
        <v>58.281938296410999</v>
      </c>
      <c r="E428" s="15">
        <v>55.293130083864</v>
      </c>
      <c r="F428" s="15">
        <v>52.210168829564999</v>
      </c>
      <c r="G428" s="15">
        <v>53.100912614442997</v>
      </c>
      <c r="H428" s="15">
        <v>53.120826628061998</v>
      </c>
      <c r="I428" s="15">
        <v>57.032802701926997</v>
      </c>
      <c r="J428" s="15">
        <v>61.011504192684001</v>
      </c>
      <c r="K428" s="15">
        <v>61.778941357996999</v>
      </c>
      <c r="L428" s="15">
        <v>71.296004193856007</v>
      </c>
      <c r="M428" s="15">
        <v>81.439445670953006</v>
      </c>
      <c r="N428" s="15">
        <v>88.261420833990002</v>
      </c>
      <c r="O428" s="15">
        <v>90.584215835332003</v>
      </c>
      <c r="P428" s="15">
        <v>92.419198262785002</v>
      </c>
      <c r="Q428" s="15">
        <v>100</v>
      </c>
      <c r="R428" s="15">
        <v>104.338764700073</v>
      </c>
      <c r="S428" s="15">
        <v>109.618028461938</v>
      </c>
      <c r="T428" s="15">
        <v>118.324789353006</v>
      </c>
      <c r="U428" s="15">
        <v>123.30225488080799</v>
      </c>
      <c r="Y428" s="22"/>
      <c r="Z428" s="22"/>
      <c r="AA428" s="22"/>
      <c r="AB428" s="27"/>
      <c r="AC428" s="28"/>
    </row>
    <row r="429" spans="1:29">
      <c r="A429" s="6" t="s">
        <v>34</v>
      </c>
      <c r="B429" s="11" t="s">
        <v>72</v>
      </c>
      <c r="C429" s="11" t="s">
        <v>72</v>
      </c>
      <c r="D429" s="11" t="s">
        <v>72</v>
      </c>
      <c r="E429" s="11" t="s">
        <v>72</v>
      </c>
      <c r="F429" s="11" t="s">
        <v>72</v>
      </c>
      <c r="G429" s="11" t="s">
        <v>72</v>
      </c>
      <c r="H429" s="11" t="s">
        <v>72</v>
      </c>
      <c r="I429" s="11" t="s">
        <v>72</v>
      </c>
      <c r="J429" s="11" t="s">
        <v>72</v>
      </c>
      <c r="K429" s="11" t="s">
        <v>72</v>
      </c>
      <c r="L429" s="11" t="s">
        <v>72</v>
      </c>
      <c r="M429" s="11" t="s">
        <v>72</v>
      </c>
      <c r="N429" s="11" t="s">
        <v>72</v>
      </c>
      <c r="O429" s="11" t="s">
        <v>72</v>
      </c>
      <c r="P429" s="11" t="s">
        <v>72</v>
      </c>
      <c r="Q429" s="11" t="s">
        <v>72</v>
      </c>
      <c r="R429" s="11" t="s">
        <v>72</v>
      </c>
      <c r="S429" s="11" t="s">
        <v>72</v>
      </c>
      <c r="T429" s="11" t="s">
        <v>72</v>
      </c>
      <c r="U429" s="11" t="s">
        <v>72</v>
      </c>
      <c r="Y429" s="22"/>
      <c r="Z429" s="22"/>
      <c r="AA429" s="22"/>
      <c r="AB429" s="27"/>
      <c r="AC429" s="28"/>
    </row>
    <row r="430" spans="1:29">
      <c r="A430" s="5" t="s">
        <v>35</v>
      </c>
      <c r="B430" s="15">
        <v>49.161412607762003</v>
      </c>
      <c r="C430" s="15">
        <v>55.134394261901001</v>
      </c>
      <c r="D430" s="15">
        <v>61.126827398659998</v>
      </c>
      <c r="E430" s="15">
        <v>66.586925328088</v>
      </c>
      <c r="F430" s="15">
        <v>64.502540660004996</v>
      </c>
      <c r="G430" s="15">
        <v>68.771190349080001</v>
      </c>
      <c r="H430" s="15">
        <v>71.597905897073005</v>
      </c>
      <c r="I430" s="15">
        <v>73.471846165429</v>
      </c>
      <c r="J430" s="15">
        <v>79.252550198918996</v>
      </c>
      <c r="K430" s="15">
        <v>79.826505171617995</v>
      </c>
      <c r="L430" s="15">
        <v>80.913324831885006</v>
      </c>
      <c r="M430" s="15">
        <v>80.879299719385003</v>
      </c>
      <c r="N430" s="15">
        <v>82.045829734663997</v>
      </c>
      <c r="O430" s="15">
        <v>89.695752162337001</v>
      </c>
      <c r="P430" s="15">
        <v>95.318063291109993</v>
      </c>
      <c r="Q430" s="15">
        <v>100</v>
      </c>
      <c r="R430" s="15">
        <v>102.86424307099</v>
      </c>
      <c r="S430" s="15">
        <v>107.43291812846699</v>
      </c>
      <c r="T430" s="15">
        <v>116.40518252207001</v>
      </c>
      <c r="U430" s="15">
        <v>127.511520928133</v>
      </c>
      <c r="Y430" s="22"/>
      <c r="Z430" s="22"/>
      <c r="AA430" s="22"/>
      <c r="AB430" s="27"/>
      <c r="AC430" s="28"/>
    </row>
    <row r="431" spans="1:29">
      <c r="A431" s="6" t="s">
        <v>36</v>
      </c>
      <c r="B431" s="14">
        <v>42.340681676210998</v>
      </c>
      <c r="C431" s="14">
        <v>45.912619546525001</v>
      </c>
      <c r="D431" s="14">
        <v>45.484853656581997</v>
      </c>
      <c r="E431" s="14">
        <v>51.578228224942997</v>
      </c>
      <c r="F431" s="14">
        <v>52.306146834895998</v>
      </c>
      <c r="G431" s="14">
        <v>56.781037652964002</v>
      </c>
      <c r="H431" s="14">
        <v>57.639494614507001</v>
      </c>
      <c r="I431" s="14">
        <v>60.478285290536</v>
      </c>
      <c r="J431" s="14">
        <v>64.180245354342006</v>
      </c>
      <c r="K431" s="14">
        <v>69.17638229181</v>
      </c>
      <c r="L431" s="14">
        <v>68.181299245185002</v>
      </c>
      <c r="M431" s="14">
        <v>72.720549538403006</v>
      </c>
      <c r="N431" s="14">
        <v>79.854733829992</v>
      </c>
      <c r="O431" s="14">
        <v>83.992783232831002</v>
      </c>
      <c r="P431" s="14">
        <v>94.720644668630001</v>
      </c>
      <c r="Q431" s="14">
        <v>100</v>
      </c>
      <c r="R431" s="14">
        <v>104.77273261959</v>
      </c>
      <c r="S431" s="14">
        <v>110.757123474355</v>
      </c>
      <c r="T431" s="14">
        <v>115.49408435800601</v>
      </c>
      <c r="U431" s="14">
        <v>126.033898489329</v>
      </c>
      <c r="Y431" s="22"/>
      <c r="Z431" s="22"/>
      <c r="AA431" s="22"/>
      <c r="AB431" s="27"/>
      <c r="AC431" s="28"/>
    </row>
    <row r="432" spans="1:29">
      <c r="A432" s="5" t="s">
        <v>37</v>
      </c>
      <c r="B432" s="15">
        <v>61.604134832143998</v>
      </c>
      <c r="C432" s="15">
        <v>74.665387263460005</v>
      </c>
      <c r="D432" s="15">
        <v>97.387100786974997</v>
      </c>
      <c r="E432" s="15">
        <v>97.664933209302006</v>
      </c>
      <c r="F432" s="15">
        <v>100.594911717912</v>
      </c>
      <c r="G432" s="15">
        <v>108.79501610514799</v>
      </c>
      <c r="H432" s="15">
        <v>93.200809014152995</v>
      </c>
      <c r="I432" s="15">
        <v>98.658496606284999</v>
      </c>
      <c r="J432" s="15">
        <v>105.69740813386601</v>
      </c>
      <c r="K432" s="15">
        <v>105.547088013511</v>
      </c>
      <c r="L432" s="15">
        <v>97.194746717154004</v>
      </c>
      <c r="M432" s="15">
        <v>96.271739498958993</v>
      </c>
      <c r="N432" s="15">
        <v>82.113105562659001</v>
      </c>
      <c r="O432" s="15">
        <v>94.896670073703007</v>
      </c>
      <c r="P432" s="15">
        <v>98.407657385045994</v>
      </c>
      <c r="Q432" s="15">
        <v>100</v>
      </c>
      <c r="R432" s="15">
        <v>110.93604049125101</v>
      </c>
      <c r="S432" s="15">
        <v>123.32920716184201</v>
      </c>
      <c r="T432" s="15">
        <v>123.085092972347</v>
      </c>
      <c r="U432" s="15">
        <v>134.39028625224199</v>
      </c>
      <c r="Y432" s="22"/>
      <c r="Z432" s="22"/>
      <c r="AA432" s="22"/>
      <c r="AB432" s="27"/>
      <c r="AC432" s="28"/>
    </row>
    <row r="433" spans="1:29">
      <c r="A433" s="6" t="s">
        <v>38</v>
      </c>
      <c r="B433" s="11" t="s">
        <v>72</v>
      </c>
      <c r="C433" s="11" t="s">
        <v>72</v>
      </c>
      <c r="D433" s="11" t="s">
        <v>72</v>
      </c>
      <c r="E433" s="11" t="s">
        <v>72</v>
      </c>
      <c r="F433" s="11" t="s">
        <v>72</v>
      </c>
      <c r="G433" s="11" t="s">
        <v>72</v>
      </c>
      <c r="H433" s="11" t="s">
        <v>72</v>
      </c>
      <c r="I433" s="11" t="s">
        <v>72</v>
      </c>
      <c r="J433" s="11" t="s">
        <v>72</v>
      </c>
      <c r="K433" s="11" t="s">
        <v>72</v>
      </c>
      <c r="L433" s="11" t="s">
        <v>72</v>
      </c>
      <c r="M433" s="11" t="s">
        <v>72</v>
      </c>
      <c r="N433" s="11" t="s">
        <v>72</v>
      </c>
      <c r="O433" s="11" t="s">
        <v>72</v>
      </c>
      <c r="P433" s="11" t="s">
        <v>72</v>
      </c>
      <c r="Q433" s="11" t="s">
        <v>72</v>
      </c>
      <c r="R433" s="11" t="s">
        <v>72</v>
      </c>
      <c r="S433" s="11" t="s">
        <v>72</v>
      </c>
      <c r="T433" s="11" t="s">
        <v>72</v>
      </c>
      <c r="U433" s="11" t="s">
        <v>72</v>
      </c>
      <c r="Y433" s="22"/>
      <c r="Z433" s="22"/>
      <c r="AA433" s="22"/>
      <c r="AB433" s="27"/>
      <c r="AC433" s="28"/>
    </row>
    <row r="434" spans="1:29">
      <c r="A434" s="5" t="s">
        <v>39</v>
      </c>
      <c r="B434" s="15">
        <v>61.604134832143998</v>
      </c>
      <c r="C434" s="15">
        <v>74.665387263460005</v>
      </c>
      <c r="D434" s="15">
        <v>97.387100786974997</v>
      </c>
      <c r="E434" s="15">
        <v>97.664933209302006</v>
      </c>
      <c r="F434" s="15">
        <v>100.594911717912</v>
      </c>
      <c r="G434" s="15">
        <v>108.79501610514799</v>
      </c>
      <c r="H434" s="15">
        <v>93.200809014152995</v>
      </c>
      <c r="I434" s="15">
        <v>98.658496606284999</v>
      </c>
      <c r="J434" s="15">
        <v>105.69740813386601</v>
      </c>
      <c r="K434" s="15">
        <v>105.547088013511</v>
      </c>
      <c r="L434" s="15">
        <v>97.194746717154004</v>
      </c>
      <c r="M434" s="15">
        <v>96.271739498958993</v>
      </c>
      <c r="N434" s="15">
        <v>82.113105562659001</v>
      </c>
      <c r="O434" s="15">
        <v>94.896670073703007</v>
      </c>
      <c r="P434" s="15">
        <v>98.407657385045994</v>
      </c>
      <c r="Q434" s="15">
        <v>100</v>
      </c>
      <c r="R434" s="15">
        <v>110.93604049125101</v>
      </c>
      <c r="S434" s="15">
        <v>123.32920716184201</v>
      </c>
      <c r="T434" s="15">
        <v>123.085092972347</v>
      </c>
      <c r="U434" s="15">
        <v>134.39028625224199</v>
      </c>
      <c r="Y434" s="22"/>
      <c r="Z434" s="22"/>
      <c r="AA434" s="22"/>
      <c r="AB434" s="27"/>
      <c r="AC434" s="28"/>
    </row>
    <row r="435" spans="1:29">
      <c r="A435" s="6" t="s">
        <v>40</v>
      </c>
      <c r="B435" s="14">
        <v>62.556107175896003</v>
      </c>
      <c r="C435" s="14">
        <v>56.973102276513004</v>
      </c>
      <c r="D435" s="14">
        <v>57.913567520557002</v>
      </c>
      <c r="E435" s="14">
        <v>54.950128886872001</v>
      </c>
      <c r="F435" s="14">
        <v>55.392489333218002</v>
      </c>
      <c r="G435" s="14">
        <v>60.632300547672003</v>
      </c>
      <c r="H435" s="14">
        <v>64.551500071831001</v>
      </c>
      <c r="I435" s="14">
        <v>63.499110283024002</v>
      </c>
      <c r="J435" s="14">
        <v>57.419463939174001</v>
      </c>
      <c r="K435" s="14">
        <v>52.969461134812001</v>
      </c>
      <c r="L435" s="14">
        <v>56.455652444382999</v>
      </c>
      <c r="M435" s="14">
        <v>65.543935588723002</v>
      </c>
      <c r="N435" s="14">
        <v>62.92661959398</v>
      </c>
      <c r="O435" s="14">
        <v>65.355453651553006</v>
      </c>
      <c r="P435" s="14">
        <v>89.438150325007996</v>
      </c>
      <c r="Q435" s="14">
        <v>100</v>
      </c>
      <c r="R435" s="14">
        <v>114.950865759629</v>
      </c>
      <c r="S435" s="14">
        <v>106.774587727743</v>
      </c>
      <c r="T435" s="14">
        <v>129.15479912695699</v>
      </c>
      <c r="U435" s="14">
        <v>182.66287152307299</v>
      </c>
      <c r="Y435" s="22"/>
      <c r="Z435" s="22"/>
      <c r="AA435" s="22"/>
      <c r="AB435" s="27"/>
      <c r="AC435" s="28"/>
    </row>
    <row r="436" spans="1:29">
      <c r="A436" s="5" t="s">
        <v>41</v>
      </c>
      <c r="B436" s="15">
        <v>46.025367967035002</v>
      </c>
      <c r="C436" s="15">
        <v>51.634946211371997</v>
      </c>
      <c r="D436" s="15">
        <v>52.607421369972002</v>
      </c>
      <c r="E436" s="15">
        <v>54.075454554258997</v>
      </c>
      <c r="F436" s="15">
        <v>56.876817817960998</v>
      </c>
      <c r="G436" s="15">
        <v>60.784990928600003</v>
      </c>
      <c r="H436" s="15">
        <v>61.819528853114001</v>
      </c>
      <c r="I436" s="15">
        <v>63.401235350444999</v>
      </c>
      <c r="J436" s="15">
        <v>68.693070295842006</v>
      </c>
      <c r="K436" s="15">
        <v>71.426505532712</v>
      </c>
      <c r="L436" s="15">
        <v>71.322270683583994</v>
      </c>
      <c r="M436" s="15">
        <v>72.976035479632003</v>
      </c>
      <c r="N436" s="15">
        <v>77.134347967427999</v>
      </c>
      <c r="O436" s="15">
        <v>82.187876766097006</v>
      </c>
      <c r="P436" s="15">
        <v>90.642321171809002</v>
      </c>
      <c r="Q436" s="15">
        <v>100</v>
      </c>
      <c r="R436" s="15">
        <v>103.157521898545</v>
      </c>
      <c r="S436" s="15">
        <v>107.134495899104</v>
      </c>
      <c r="T436" s="15">
        <v>118.966931597083</v>
      </c>
      <c r="U436" s="15">
        <v>136.815398803552</v>
      </c>
      <c r="Y436" s="22"/>
      <c r="Z436" s="22"/>
      <c r="AA436" s="22"/>
      <c r="AB436" s="27"/>
      <c r="AC436" s="28"/>
    </row>
    <row r="437" spans="1:29">
      <c r="A437" s="6" t="s">
        <v>42</v>
      </c>
      <c r="B437" s="14">
        <v>39.655717046485996</v>
      </c>
      <c r="C437" s="14">
        <v>43.048234184590001</v>
      </c>
      <c r="D437" s="14">
        <v>41.406780200996998</v>
      </c>
      <c r="E437" s="14">
        <v>49.222991335819998</v>
      </c>
      <c r="F437" s="14">
        <v>49.434040169762</v>
      </c>
      <c r="G437" s="14">
        <v>53.718310463658</v>
      </c>
      <c r="H437" s="14">
        <v>55.360504256425003</v>
      </c>
      <c r="I437" s="14">
        <v>59.056326698461</v>
      </c>
      <c r="J437" s="14">
        <v>62.778506315805998</v>
      </c>
      <c r="K437" s="14">
        <v>68.902227747116001</v>
      </c>
      <c r="L437" s="14">
        <v>67.592027980230995</v>
      </c>
      <c r="M437" s="14">
        <v>72.796635693029003</v>
      </c>
      <c r="N437" s="14">
        <v>81.306660045906</v>
      </c>
      <c r="O437" s="14">
        <v>85.279805527031002</v>
      </c>
      <c r="P437" s="14">
        <v>96.105950978340005</v>
      </c>
      <c r="Q437" s="14">
        <v>100</v>
      </c>
      <c r="R437" s="14">
        <v>104.46228843335101</v>
      </c>
      <c r="S437" s="14">
        <v>111.640738995787</v>
      </c>
      <c r="T437" s="14">
        <v>114.209303007655</v>
      </c>
      <c r="U437" s="14">
        <v>122.18873819207801</v>
      </c>
      <c r="Y437" s="22"/>
      <c r="Z437" s="22"/>
      <c r="AA437" s="22"/>
      <c r="AB437" s="27"/>
      <c r="AC437" s="28"/>
    </row>
    <row r="438" spans="1:29">
      <c r="A438" s="5" t="s">
        <v>43</v>
      </c>
      <c r="B438" s="15">
        <v>45.243943650669003</v>
      </c>
      <c r="C438" s="15">
        <v>49.296003336421002</v>
      </c>
      <c r="D438" s="15">
        <v>51.141695157085003</v>
      </c>
      <c r="E438" s="15">
        <v>51.749134810047998</v>
      </c>
      <c r="F438" s="15">
        <v>56.372751250253998</v>
      </c>
      <c r="G438" s="15">
        <v>61.181310028666999</v>
      </c>
      <c r="H438" s="15">
        <v>65.063534932511999</v>
      </c>
      <c r="I438" s="15">
        <v>65.772096654178</v>
      </c>
      <c r="J438" s="15">
        <v>71.174908831663998</v>
      </c>
      <c r="K438" s="15">
        <v>77.156000152434004</v>
      </c>
      <c r="L438" s="15">
        <v>78.852364135754996</v>
      </c>
      <c r="M438" s="15">
        <v>80.964745092523998</v>
      </c>
      <c r="N438" s="15">
        <v>86.629967680673005</v>
      </c>
      <c r="O438" s="15">
        <v>91.461334676467004</v>
      </c>
      <c r="P438" s="15">
        <v>95.973582277014003</v>
      </c>
      <c r="Q438" s="15">
        <v>100</v>
      </c>
      <c r="R438" s="15">
        <v>102.54956013803201</v>
      </c>
      <c r="S438" s="15">
        <v>107.647822145985</v>
      </c>
      <c r="T438" s="15">
        <v>115.00843015915299</v>
      </c>
      <c r="U438" s="15">
        <v>127.455808140437</v>
      </c>
      <c r="Y438" s="22"/>
      <c r="Z438" s="22"/>
      <c r="AA438" s="22"/>
      <c r="AB438" s="27"/>
      <c r="AC438" s="28"/>
    </row>
    <row r="439" spans="1:29">
      <c r="A439" s="6" t="s">
        <v>44</v>
      </c>
      <c r="B439" s="14">
        <v>61.970812403391001</v>
      </c>
      <c r="C439" s="14">
        <v>61.601222397573999</v>
      </c>
      <c r="D439" s="14">
        <v>64.862986204712001</v>
      </c>
      <c r="E439" s="14">
        <v>65.299835662736996</v>
      </c>
      <c r="F439" s="14">
        <v>68.397148138367996</v>
      </c>
      <c r="G439" s="14">
        <v>68.064865103372</v>
      </c>
      <c r="H439" s="14">
        <v>71.276786373074998</v>
      </c>
      <c r="I439" s="14">
        <v>75.420058108679001</v>
      </c>
      <c r="J439" s="14">
        <v>77.446583658208993</v>
      </c>
      <c r="K439" s="14">
        <v>81.991057165574006</v>
      </c>
      <c r="L439" s="14">
        <v>85.357352782906005</v>
      </c>
      <c r="M439" s="14">
        <v>80.99091921598</v>
      </c>
      <c r="N439" s="14">
        <v>81.527812439618998</v>
      </c>
      <c r="O439" s="14">
        <v>86.220983834948996</v>
      </c>
      <c r="P439" s="14">
        <v>97.049384096835993</v>
      </c>
      <c r="Q439" s="14">
        <v>100</v>
      </c>
      <c r="R439" s="14">
        <v>100.578239865849</v>
      </c>
      <c r="S439" s="14">
        <v>101.565627076539</v>
      </c>
      <c r="T439" s="14">
        <v>103.305734246136</v>
      </c>
      <c r="U439" s="14">
        <v>109.740853161822</v>
      </c>
      <c r="Y439" s="22"/>
      <c r="Z439" s="22"/>
      <c r="AA439" s="22"/>
      <c r="AB439" s="27"/>
      <c r="AC439" s="28"/>
    </row>
    <row r="440" spans="1:29">
      <c r="A440" s="5" t="s">
        <v>45</v>
      </c>
      <c r="B440" s="15">
        <v>51.271129666885997</v>
      </c>
      <c r="C440" s="15">
        <v>52.063903506834002</v>
      </c>
      <c r="D440" s="15">
        <v>54.621850970166001</v>
      </c>
      <c r="E440" s="15">
        <v>56.851687666118998</v>
      </c>
      <c r="F440" s="15">
        <v>58.805836892198002</v>
      </c>
      <c r="G440" s="15">
        <v>62.505286168944998</v>
      </c>
      <c r="H440" s="15">
        <v>69.611349499252</v>
      </c>
      <c r="I440" s="15">
        <v>74.696860992270004</v>
      </c>
      <c r="J440" s="15">
        <v>79.876060440179003</v>
      </c>
      <c r="K440" s="15">
        <v>80.753510842161006</v>
      </c>
      <c r="L440" s="15">
        <v>80.470733850174994</v>
      </c>
      <c r="M440" s="15">
        <v>81.674116920686998</v>
      </c>
      <c r="N440" s="15">
        <v>85.530102280028999</v>
      </c>
      <c r="O440" s="15">
        <v>89.074281015126999</v>
      </c>
      <c r="P440" s="15">
        <v>95.556650652122997</v>
      </c>
      <c r="Q440" s="15">
        <v>100</v>
      </c>
      <c r="R440" s="15">
        <v>103.827934396958</v>
      </c>
      <c r="S440" s="15">
        <v>108.95404805963101</v>
      </c>
      <c r="T440" s="15">
        <v>118.409400679697</v>
      </c>
      <c r="U440" s="15">
        <v>124.38483225607</v>
      </c>
      <c r="Y440" s="22"/>
      <c r="Z440" s="22"/>
      <c r="AA440" s="22"/>
      <c r="AB440" s="27"/>
      <c r="AC440" s="28"/>
    </row>
    <row r="441" spans="1:29">
      <c r="A441" s="6" t="s">
        <v>46</v>
      </c>
      <c r="B441" s="14">
        <v>54.206350375798003</v>
      </c>
      <c r="C441" s="14">
        <v>55.402660901479003</v>
      </c>
      <c r="D441" s="14">
        <v>56.226401359946998</v>
      </c>
      <c r="E441" s="14">
        <v>58.555308005992998</v>
      </c>
      <c r="F441" s="14">
        <v>59.981313811924998</v>
      </c>
      <c r="G441" s="14">
        <v>61.451969018821998</v>
      </c>
      <c r="H441" s="14">
        <v>63.776693416497999</v>
      </c>
      <c r="I441" s="14">
        <v>65.604364589612004</v>
      </c>
      <c r="J441" s="14">
        <v>71.974513457653003</v>
      </c>
      <c r="K441" s="14">
        <v>77.426998012621993</v>
      </c>
      <c r="L441" s="14">
        <v>80.497354595348995</v>
      </c>
      <c r="M441" s="14">
        <v>82.830128758100003</v>
      </c>
      <c r="N441" s="14">
        <v>89.874268635522995</v>
      </c>
      <c r="O441" s="14">
        <v>92.904814865925999</v>
      </c>
      <c r="P441" s="14">
        <v>96.596151361123006</v>
      </c>
      <c r="Q441" s="14">
        <v>100</v>
      </c>
      <c r="R441" s="14">
        <v>102.25117907107899</v>
      </c>
      <c r="S441" s="14">
        <v>108.70346715205299</v>
      </c>
      <c r="T441" s="14">
        <v>112.161125748215</v>
      </c>
      <c r="U441" s="14">
        <v>122.949307810674</v>
      </c>
      <c r="Y441" s="22"/>
      <c r="Z441" s="22"/>
      <c r="AA441" s="22"/>
      <c r="AB441" s="27"/>
      <c r="AC441" s="28"/>
    </row>
    <row r="442" spans="1:29">
      <c r="A442" s="5" t="s">
        <v>47</v>
      </c>
      <c r="B442" s="15">
        <v>43.267059158883001</v>
      </c>
      <c r="C442" s="15">
        <v>45.386246362545002</v>
      </c>
      <c r="D442" s="15">
        <v>47.311406908353</v>
      </c>
      <c r="E442" s="15">
        <v>48.656055298483999</v>
      </c>
      <c r="F442" s="15">
        <v>51.640521749123998</v>
      </c>
      <c r="G442" s="15">
        <v>50.036756889675999</v>
      </c>
      <c r="H442" s="15">
        <v>53.523448493724999</v>
      </c>
      <c r="I442" s="15">
        <v>56.748006635628997</v>
      </c>
      <c r="J442" s="15">
        <v>61.354219437407998</v>
      </c>
      <c r="K442" s="15">
        <v>66.332875544610999</v>
      </c>
      <c r="L442" s="15">
        <v>69.541200581723999</v>
      </c>
      <c r="M442" s="15">
        <v>73.715631340865997</v>
      </c>
      <c r="N442" s="15">
        <v>83.411670674557001</v>
      </c>
      <c r="O442" s="15">
        <v>88.980974239285004</v>
      </c>
      <c r="P442" s="15">
        <v>98.707009885401007</v>
      </c>
      <c r="Q442" s="15">
        <v>100</v>
      </c>
      <c r="R442" s="15">
        <v>105.407240508313</v>
      </c>
      <c r="S442" s="15">
        <v>111.582041013324</v>
      </c>
      <c r="T442" s="15">
        <v>129.02172009108401</v>
      </c>
      <c r="U442" s="15">
        <v>146.41064559579499</v>
      </c>
      <c r="Y442" s="22"/>
      <c r="Z442" s="22"/>
      <c r="AA442" s="22"/>
      <c r="AB442" s="27"/>
      <c r="AC442" s="28"/>
    </row>
    <row r="443" spans="1:29">
      <c r="A443" s="6" t="s">
        <v>48</v>
      </c>
      <c r="B443" s="14">
        <v>58.540057575014998</v>
      </c>
      <c r="C443" s="14">
        <v>61.888920947042998</v>
      </c>
      <c r="D443" s="14">
        <v>64.636165399353004</v>
      </c>
      <c r="E443" s="14">
        <v>63.279549670251001</v>
      </c>
      <c r="F443" s="14">
        <v>67.921328442401006</v>
      </c>
      <c r="G443" s="14">
        <v>71.383621000599007</v>
      </c>
      <c r="H443" s="14">
        <v>76.154542823263995</v>
      </c>
      <c r="I443" s="14">
        <v>74.385208882125994</v>
      </c>
      <c r="J443" s="14">
        <v>77.970394199425002</v>
      </c>
      <c r="K443" s="14">
        <v>80.703179318680995</v>
      </c>
      <c r="L443" s="14">
        <v>83.823407908518007</v>
      </c>
      <c r="M443" s="14">
        <v>82.973729488597002</v>
      </c>
      <c r="N443" s="14">
        <v>89.235947587736007</v>
      </c>
      <c r="O443" s="14">
        <v>91.426093009981997</v>
      </c>
      <c r="P443" s="14">
        <v>96.478335737348004</v>
      </c>
      <c r="Q443" s="14">
        <v>100</v>
      </c>
      <c r="R443" s="14">
        <v>102.777115246557</v>
      </c>
      <c r="S443" s="14">
        <v>105.080575535329</v>
      </c>
      <c r="T443" s="14">
        <v>109.429146564147</v>
      </c>
      <c r="U443" s="14">
        <v>124.86725097478001</v>
      </c>
      <c r="Y443" s="22"/>
      <c r="Z443" s="22"/>
      <c r="AA443" s="22"/>
      <c r="AB443" s="27"/>
      <c r="AC443" s="28"/>
    </row>
    <row r="444" spans="1:29">
      <c r="A444" s="5" t="s">
        <v>49</v>
      </c>
      <c r="B444" s="15">
        <v>24.789590287766</v>
      </c>
      <c r="C444" s="15">
        <v>29.180204206008</v>
      </c>
      <c r="D444" s="15">
        <v>20.157812479613</v>
      </c>
      <c r="E444" s="15">
        <v>39.021001471397</v>
      </c>
      <c r="F444" s="15">
        <v>33.637843407986999</v>
      </c>
      <c r="G444" s="15">
        <v>38.588690453230001</v>
      </c>
      <c r="H444" s="15">
        <v>33.979556196596</v>
      </c>
      <c r="I444" s="15">
        <v>41.619237886260997</v>
      </c>
      <c r="J444" s="15">
        <v>44.381176796115</v>
      </c>
      <c r="K444" s="15">
        <v>52.585665392698999</v>
      </c>
      <c r="L444" s="15">
        <v>44.101999212471</v>
      </c>
      <c r="M444" s="15">
        <v>56.135619454550998</v>
      </c>
      <c r="N444" s="15">
        <v>66.922573658475997</v>
      </c>
      <c r="O444" s="15">
        <v>49.796909480735003</v>
      </c>
      <c r="P444" s="15">
        <v>79.515951004314005</v>
      </c>
      <c r="Q444" s="15">
        <v>100</v>
      </c>
      <c r="R444" s="15">
        <v>98.346567790988999</v>
      </c>
      <c r="S444" s="15">
        <v>105.960051575546</v>
      </c>
      <c r="T444" s="15">
        <v>107.73991672354001</v>
      </c>
      <c r="U444" s="15">
        <v>107.71315374056</v>
      </c>
      <c r="Y444" s="22"/>
      <c r="Z444" s="22"/>
      <c r="AA444" s="22"/>
      <c r="AB444" s="27"/>
      <c r="AC444" s="28"/>
    </row>
    <row r="445" spans="1:29">
      <c r="A445" s="6" t="s">
        <v>50</v>
      </c>
      <c r="B445" s="14">
        <v>55.760606354213998</v>
      </c>
      <c r="C445" s="14">
        <v>57.920290215351997</v>
      </c>
      <c r="D445" s="14">
        <v>57.699417657810002</v>
      </c>
      <c r="E445" s="14">
        <v>61.401587068277998</v>
      </c>
      <c r="F445" s="14">
        <v>67.709513747848007</v>
      </c>
      <c r="G445" s="14">
        <v>73.172259960703997</v>
      </c>
      <c r="H445" s="14">
        <v>76.258378686306003</v>
      </c>
      <c r="I445" s="14">
        <v>75.216729248499007</v>
      </c>
      <c r="J445" s="14">
        <v>72.310337885137997</v>
      </c>
      <c r="K445" s="14">
        <v>76.788340726485004</v>
      </c>
      <c r="L445" s="14">
        <v>78.005035453632004</v>
      </c>
      <c r="M445" s="14">
        <v>82.187923774176994</v>
      </c>
      <c r="N445" s="14">
        <v>86.759536676856001</v>
      </c>
      <c r="O445" s="14">
        <v>95.296091355707006</v>
      </c>
      <c r="P445" s="14">
        <v>99.044263466748006</v>
      </c>
      <c r="Q445" s="14">
        <v>100</v>
      </c>
      <c r="R445" s="14">
        <v>103.637936197711</v>
      </c>
      <c r="S445" s="14">
        <v>106.86687617562301</v>
      </c>
      <c r="T445" s="14">
        <v>112.68685799884599</v>
      </c>
      <c r="U445" s="14">
        <v>126.353267094166</v>
      </c>
      <c r="Y445" s="22"/>
      <c r="Z445" s="22"/>
      <c r="AA445" s="22"/>
      <c r="AB445" s="27"/>
      <c r="AC445" s="28"/>
    </row>
    <row r="446" spans="1:29">
      <c r="A446" s="5" t="s">
        <v>51</v>
      </c>
      <c r="B446" s="15">
        <v>27.026993400853002</v>
      </c>
      <c r="C446" s="15">
        <v>34.647763571726998</v>
      </c>
      <c r="D446" s="15">
        <v>52.360151906814998</v>
      </c>
      <c r="E446" s="15">
        <v>59.004585431792997</v>
      </c>
      <c r="F446" s="15">
        <v>60.924439085223</v>
      </c>
      <c r="G446" s="15">
        <v>75.550599639325</v>
      </c>
      <c r="H446" s="15">
        <v>72.781316373186002</v>
      </c>
      <c r="I446" s="15">
        <v>72.345669840365005</v>
      </c>
      <c r="J446" s="15">
        <v>73.033189486297999</v>
      </c>
      <c r="K446" s="15">
        <v>75.465024735301</v>
      </c>
      <c r="L446" s="15">
        <v>76.729576120128996</v>
      </c>
      <c r="M446" s="15">
        <v>77.103275467795996</v>
      </c>
      <c r="N446" s="15">
        <v>82.616805016735</v>
      </c>
      <c r="O446" s="15">
        <v>92.088971783616998</v>
      </c>
      <c r="P446" s="15">
        <v>98.711702493394</v>
      </c>
      <c r="Q446" s="15">
        <v>100</v>
      </c>
      <c r="R446" s="15">
        <v>111.052154026778</v>
      </c>
      <c r="S446" s="15">
        <v>117.016817229339</v>
      </c>
      <c r="T446" s="15">
        <v>128.12216865938399</v>
      </c>
      <c r="U446" s="15">
        <v>131.96904503343299</v>
      </c>
      <c r="Y446" s="22"/>
      <c r="Z446" s="22"/>
      <c r="AA446" s="22"/>
      <c r="AB446" s="27"/>
      <c r="AC446" s="28"/>
    </row>
    <row r="447" spans="1:29">
      <c r="A447" s="6" t="s">
        <v>52</v>
      </c>
      <c r="B447" s="14">
        <v>47.413875509984997</v>
      </c>
      <c r="C447" s="14">
        <v>50.422790286778003</v>
      </c>
      <c r="D447" s="14">
        <v>49.904765676922999</v>
      </c>
      <c r="E447" s="14">
        <v>52.806861088843</v>
      </c>
      <c r="F447" s="14">
        <v>53.767952969581998</v>
      </c>
      <c r="G447" s="14">
        <v>55.871398751934002</v>
      </c>
      <c r="H447" s="14">
        <v>66.007622642789002</v>
      </c>
      <c r="I447" s="14">
        <v>65.513709141478998</v>
      </c>
      <c r="J447" s="14">
        <v>67.458740912170995</v>
      </c>
      <c r="K447" s="14">
        <v>73.744018817984994</v>
      </c>
      <c r="L447" s="14">
        <v>73.821741833269996</v>
      </c>
      <c r="M447" s="14">
        <v>74.987678910927002</v>
      </c>
      <c r="N447" s="14">
        <v>83.664985667075001</v>
      </c>
      <c r="O447" s="14">
        <v>97.967589882355995</v>
      </c>
      <c r="P447" s="14">
        <v>103.486241139084</v>
      </c>
      <c r="Q447" s="14">
        <v>100</v>
      </c>
      <c r="R447" s="14">
        <v>107.598788175157</v>
      </c>
      <c r="S447" s="14">
        <v>116.516914715469</v>
      </c>
      <c r="T447" s="14">
        <v>115.116850484723</v>
      </c>
      <c r="U447" s="14">
        <v>124.095089124488</v>
      </c>
      <c r="Y447" s="22"/>
      <c r="Z447" s="22"/>
      <c r="AA447" s="22"/>
      <c r="AB447" s="27"/>
      <c r="AC447" s="28"/>
    </row>
    <row r="448" spans="1:29">
      <c r="A448" s="5" t="s">
        <v>53</v>
      </c>
      <c r="B448" s="15">
        <v>57.238025838284003</v>
      </c>
      <c r="C448" s="15">
        <v>48.605055632955001</v>
      </c>
      <c r="D448" s="15">
        <v>49.398719922466</v>
      </c>
      <c r="E448" s="15">
        <v>52.999091803032002</v>
      </c>
      <c r="F448" s="15">
        <v>56.656939131763998</v>
      </c>
      <c r="G448" s="15">
        <v>56.084895775276003</v>
      </c>
      <c r="H448" s="15">
        <v>54.667997566620997</v>
      </c>
      <c r="I448" s="15">
        <v>56.175844133852998</v>
      </c>
      <c r="J448" s="15">
        <v>60.713908479003003</v>
      </c>
      <c r="K448" s="15">
        <v>64.780597270249004</v>
      </c>
      <c r="L448" s="15">
        <v>69.621949624750997</v>
      </c>
      <c r="M448" s="15">
        <v>73.183268799569007</v>
      </c>
      <c r="N448" s="15">
        <v>80.588791154028996</v>
      </c>
      <c r="O448" s="15">
        <v>84.431079745728994</v>
      </c>
      <c r="P448" s="15">
        <v>95.795291437732999</v>
      </c>
      <c r="Q448" s="15">
        <v>100</v>
      </c>
      <c r="R448" s="15">
        <v>107.90514394652899</v>
      </c>
      <c r="S448" s="15">
        <v>110.723697240767</v>
      </c>
      <c r="T448" s="15">
        <v>112.170973683112</v>
      </c>
      <c r="U448" s="15">
        <v>123.536397818777</v>
      </c>
      <c r="Y448" s="22"/>
      <c r="Z448" s="22"/>
      <c r="AA448" s="22"/>
      <c r="AB448" s="27"/>
      <c r="AC448" s="28"/>
    </row>
    <row r="449" spans="1:29">
      <c r="A449" s="6" t="s">
        <v>54</v>
      </c>
      <c r="B449" s="14">
        <v>33.041201333615</v>
      </c>
      <c r="C449" s="14">
        <v>35.503526333590997</v>
      </c>
      <c r="D449" s="14">
        <v>38.278657899430002</v>
      </c>
      <c r="E449" s="14">
        <v>39.956444642218997</v>
      </c>
      <c r="F449" s="14">
        <v>40.590331318131</v>
      </c>
      <c r="G449" s="14">
        <v>42.502622915960004</v>
      </c>
      <c r="H449" s="14">
        <v>47.306367248535999</v>
      </c>
      <c r="I449" s="14">
        <v>51.055720156351001</v>
      </c>
      <c r="J449" s="14">
        <v>54.617287050820003</v>
      </c>
      <c r="K449" s="14">
        <v>57.120170901716001</v>
      </c>
      <c r="L449" s="14">
        <v>59.841298333967998</v>
      </c>
      <c r="M449" s="14">
        <v>63.269752347015</v>
      </c>
      <c r="N449" s="14">
        <v>74.089271427691997</v>
      </c>
      <c r="O449" s="14">
        <v>81.139734284110006</v>
      </c>
      <c r="P449" s="14">
        <v>88.090505376783995</v>
      </c>
      <c r="Q449" s="14">
        <v>100</v>
      </c>
      <c r="R449" s="14">
        <v>98.627621482123999</v>
      </c>
      <c r="S449" s="14">
        <v>103.241018345878</v>
      </c>
      <c r="T449" s="14">
        <v>106.182834701185</v>
      </c>
      <c r="U449" s="14">
        <v>108.336793860836</v>
      </c>
      <c r="Y449" s="22"/>
      <c r="Z449" s="22"/>
      <c r="AA449" s="22"/>
      <c r="AB449" s="27"/>
      <c r="AC449" s="28"/>
    </row>
    <row r="450" spans="1:29">
      <c r="A450" s="5" t="s">
        <v>55</v>
      </c>
      <c r="B450" s="15">
        <v>48.891733040750999</v>
      </c>
      <c r="C450" s="15">
        <v>52.132840157396998</v>
      </c>
      <c r="D450" s="15">
        <v>55.552741427996999</v>
      </c>
      <c r="E450" s="15">
        <v>58.613585327122003</v>
      </c>
      <c r="F450" s="15">
        <v>62.055033488486004</v>
      </c>
      <c r="G450" s="15">
        <v>65.942020247786999</v>
      </c>
      <c r="H450" s="15">
        <v>69.591054085763005</v>
      </c>
      <c r="I450" s="15">
        <v>70.751253108022993</v>
      </c>
      <c r="J450" s="15">
        <v>73.956866659804007</v>
      </c>
      <c r="K450" s="15">
        <v>77.718062245596997</v>
      </c>
      <c r="L450" s="15">
        <v>79.913422935065995</v>
      </c>
      <c r="M450" s="15">
        <v>82.670545969567002</v>
      </c>
      <c r="N450" s="15">
        <v>85.799582329746002</v>
      </c>
      <c r="O450" s="15">
        <v>89.707837051595007</v>
      </c>
      <c r="P450" s="15">
        <v>95.391651038530995</v>
      </c>
      <c r="Q450" s="15">
        <v>100</v>
      </c>
      <c r="R450" s="15">
        <v>103.138758372315</v>
      </c>
      <c r="S450" s="15">
        <v>107.386635991218</v>
      </c>
      <c r="T450" s="15">
        <v>110.386393127818</v>
      </c>
      <c r="U450" s="15">
        <v>118.404099326527</v>
      </c>
      <c r="Y450" s="22"/>
      <c r="Z450" s="22"/>
      <c r="AA450" s="22"/>
      <c r="AB450" s="27"/>
      <c r="AC450" s="28"/>
    </row>
    <row r="451" spans="1:29">
      <c r="A451" s="6" t="s">
        <v>56</v>
      </c>
      <c r="B451" s="14">
        <v>44.156378440822003</v>
      </c>
      <c r="C451" s="14">
        <v>47.921614533423998</v>
      </c>
      <c r="D451" s="14">
        <v>50.078430041311996</v>
      </c>
      <c r="E451" s="14">
        <v>52.094989300983002</v>
      </c>
      <c r="F451" s="14">
        <v>55.569525829070997</v>
      </c>
      <c r="G451" s="14">
        <v>60.656477528225999</v>
      </c>
      <c r="H451" s="14">
        <v>64.661400221424003</v>
      </c>
      <c r="I451" s="14">
        <v>65.704013655465005</v>
      </c>
      <c r="J451" s="14">
        <v>69.292845189725</v>
      </c>
      <c r="K451" s="14">
        <v>73.942266753113003</v>
      </c>
      <c r="L451" s="14">
        <v>75.368136249990002</v>
      </c>
      <c r="M451" s="14">
        <v>76.302995972797007</v>
      </c>
      <c r="N451" s="14">
        <v>82.099433824678002</v>
      </c>
      <c r="O451" s="14">
        <v>89.100824488392007</v>
      </c>
      <c r="P451" s="14">
        <v>95.695399960561005</v>
      </c>
      <c r="Q451" s="14">
        <v>100</v>
      </c>
      <c r="R451" s="14">
        <v>103.05211089517</v>
      </c>
      <c r="S451" s="14">
        <v>107.828873037317</v>
      </c>
      <c r="T451" s="14">
        <v>113.540134869643</v>
      </c>
      <c r="U451" s="14">
        <v>123.361637623614</v>
      </c>
      <c r="Y451" s="22"/>
      <c r="Z451" s="22"/>
      <c r="AA451" s="22"/>
      <c r="AB451" s="27"/>
      <c r="AC451" s="28"/>
    </row>
    <row r="452" spans="1:29">
      <c r="A452" s="5" t="s">
        <v>57</v>
      </c>
      <c r="B452" s="15">
        <v>41.865664657315001</v>
      </c>
      <c r="C452" s="15">
        <v>45.538749596270002</v>
      </c>
      <c r="D452" s="15">
        <v>48.081741882290999</v>
      </c>
      <c r="E452" s="15">
        <v>48.994245675305002</v>
      </c>
      <c r="F452" s="15">
        <v>52.881118222843</v>
      </c>
      <c r="G452" s="15">
        <v>57.094669702571998</v>
      </c>
      <c r="H452" s="15">
        <v>63.275748706595998</v>
      </c>
      <c r="I452" s="15">
        <v>63.064476162375001</v>
      </c>
      <c r="J452" s="15">
        <v>66.043830298575003</v>
      </c>
      <c r="K452" s="15">
        <v>71.189112762159994</v>
      </c>
      <c r="L452" s="15">
        <v>71.959081945603998</v>
      </c>
      <c r="M452" s="15">
        <v>74.507402351227</v>
      </c>
      <c r="N452" s="15">
        <v>77.467910576619005</v>
      </c>
      <c r="O452" s="15">
        <v>86.674297112142995</v>
      </c>
      <c r="P452" s="15">
        <v>93.162939564211996</v>
      </c>
      <c r="Q452" s="15">
        <v>100</v>
      </c>
      <c r="R452" s="15">
        <v>101.94835896414899</v>
      </c>
      <c r="S452" s="15">
        <v>106.79803852246999</v>
      </c>
      <c r="T452" s="15">
        <v>109.716667181307</v>
      </c>
      <c r="U452" s="15">
        <v>119.471351725277</v>
      </c>
      <c r="Y452" s="22"/>
      <c r="Z452" s="22"/>
      <c r="AA452" s="22"/>
      <c r="AB452" s="27"/>
      <c r="AC452" s="28"/>
    </row>
    <row r="453" spans="1:29">
      <c r="A453" s="6" t="s">
        <v>58</v>
      </c>
      <c r="B453" s="14">
        <v>44.509102671470998</v>
      </c>
      <c r="C453" s="14">
        <v>46.912658482765003</v>
      </c>
      <c r="D453" s="14">
        <v>49.555152505076002</v>
      </c>
      <c r="E453" s="14">
        <v>54.241332742380997</v>
      </c>
      <c r="F453" s="14">
        <v>55.859857235226002</v>
      </c>
      <c r="G453" s="14">
        <v>60.139497566110997</v>
      </c>
      <c r="H453" s="14">
        <v>62.938281965599998</v>
      </c>
      <c r="I453" s="14">
        <v>63.520027941094</v>
      </c>
      <c r="J453" s="14">
        <v>69.932044893286999</v>
      </c>
      <c r="K453" s="14">
        <v>74.616078077180006</v>
      </c>
      <c r="L453" s="14">
        <v>76.514562257410006</v>
      </c>
      <c r="M453" s="14">
        <v>78.943008019586998</v>
      </c>
      <c r="N453" s="14">
        <v>81.637369604895994</v>
      </c>
      <c r="O453" s="14">
        <v>81.466298557911998</v>
      </c>
      <c r="P453" s="14">
        <v>93.492264148187004</v>
      </c>
      <c r="Q453" s="14">
        <v>100</v>
      </c>
      <c r="R453" s="14">
        <v>103.528037283974</v>
      </c>
      <c r="S453" s="14">
        <v>108.18762303248801</v>
      </c>
      <c r="T453" s="14">
        <v>109.527831315219</v>
      </c>
      <c r="U453" s="14">
        <v>115.422591215845</v>
      </c>
      <c r="Y453" s="22"/>
      <c r="Z453" s="22"/>
      <c r="AA453" s="22"/>
      <c r="AB453" s="27"/>
      <c r="AC453" s="28"/>
    </row>
    <row r="454" spans="1:29">
      <c r="A454" s="5" t="s">
        <v>59</v>
      </c>
      <c r="B454" s="15">
        <v>146.53525352489001</v>
      </c>
      <c r="C454" s="15">
        <v>159.242732965035</v>
      </c>
      <c r="D454" s="15">
        <v>178.65707853862099</v>
      </c>
      <c r="E454" s="15">
        <v>202.41745772405099</v>
      </c>
      <c r="F454" s="15">
        <v>204.23030093929501</v>
      </c>
      <c r="G454" s="15">
        <v>203.98880031610199</v>
      </c>
      <c r="H454" s="15">
        <v>228.194197105299</v>
      </c>
      <c r="I454" s="15">
        <v>235.494253561113</v>
      </c>
      <c r="J454" s="15">
        <v>213.23408282237301</v>
      </c>
      <c r="K454" s="15">
        <v>182.17102077636599</v>
      </c>
      <c r="L454" s="15">
        <v>179.71003534167301</v>
      </c>
      <c r="M454" s="15">
        <v>171.92010828213901</v>
      </c>
      <c r="N454" s="15">
        <v>142.09614113060201</v>
      </c>
      <c r="O454" s="15">
        <v>106.577929969005</v>
      </c>
      <c r="P454" s="15">
        <v>100.5688110455</v>
      </c>
      <c r="Q454" s="15">
        <v>100</v>
      </c>
      <c r="R454" s="15">
        <v>98.718781658965</v>
      </c>
      <c r="S454" s="15">
        <v>95.663161277412996</v>
      </c>
      <c r="T454" s="15">
        <v>95.538197518073005</v>
      </c>
      <c r="U454" s="15">
        <v>93.254850112140005</v>
      </c>
      <c r="Y454" s="22"/>
      <c r="Z454" s="22"/>
      <c r="AA454" s="22"/>
      <c r="AB454" s="27"/>
      <c r="AC454" s="28"/>
    </row>
    <row r="455" spans="1:29">
      <c r="A455" s="6" t="s">
        <v>60</v>
      </c>
      <c r="B455" s="14">
        <v>76.743429138633999</v>
      </c>
      <c r="C455" s="14">
        <v>74.414703549357</v>
      </c>
      <c r="D455" s="14">
        <v>109.483239177416</v>
      </c>
      <c r="E455" s="14">
        <v>106.75274764784901</v>
      </c>
      <c r="F455" s="14">
        <v>114.297713188743</v>
      </c>
      <c r="G455" s="14">
        <v>106.8169485861</v>
      </c>
      <c r="H455" s="14">
        <v>103.33189115767701</v>
      </c>
      <c r="I455" s="14">
        <v>89.957092398417998</v>
      </c>
      <c r="J455" s="14">
        <v>90.316340476993005</v>
      </c>
      <c r="K455" s="14">
        <v>90.205622098242998</v>
      </c>
      <c r="L455" s="14">
        <v>90.397662697743002</v>
      </c>
      <c r="M455" s="14">
        <v>92.773503364723993</v>
      </c>
      <c r="N455" s="14">
        <v>88.646308587510006</v>
      </c>
      <c r="O455" s="14">
        <v>92.262003446231006</v>
      </c>
      <c r="P455" s="14">
        <v>95.332612818135004</v>
      </c>
      <c r="Q455" s="14">
        <v>100</v>
      </c>
      <c r="R455" s="14">
        <v>103.51117407757999</v>
      </c>
      <c r="S455" s="14">
        <v>109.753510281042</v>
      </c>
      <c r="T455" s="14">
        <v>105.828166911247</v>
      </c>
      <c r="U455" s="14">
        <v>125.465781043847</v>
      </c>
      <c r="Y455" s="22"/>
      <c r="Z455" s="22"/>
      <c r="AA455" s="22"/>
      <c r="AB455" s="27"/>
      <c r="AC455" s="28"/>
    </row>
    <row r="456" spans="1:29">
      <c r="A456" s="5" t="s">
        <v>61</v>
      </c>
      <c r="B456" s="15">
        <v>62.903258406611997</v>
      </c>
      <c r="C456" s="15">
        <v>65.584747847372995</v>
      </c>
      <c r="D456" s="15">
        <v>68.226605730676994</v>
      </c>
      <c r="E456" s="15">
        <v>71.929829864073994</v>
      </c>
      <c r="F456" s="15">
        <v>74.306406070997994</v>
      </c>
      <c r="G456" s="15">
        <v>77.889083395756998</v>
      </c>
      <c r="H456" s="15">
        <v>79.569301957313002</v>
      </c>
      <c r="I456" s="15">
        <v>81.862082408066001</v>
      </c>
      <c r="J456" s="15">
        <v>84.117409896134006</v>
      </c>
      <c r="K456" s="15">
        <v>85.985762808401006</v>
      </c>
      <c r="L456" s="15">
        <v>89.101384144429005</v>
      </c>
      <c r="M456" s="15">
        <v>92.211717417968003</v>
      </c>
      <c r="N456" s="15">
        <v>94.414242802405994</v>
      </c>
      <c r="O456" s="15">
        <v>96.154629205326998</v>
      </c>
      <c r="P456" s="15">
        <v>98.684150692627</v>
      </c>
      <c r="Q456" s="15">
        <v>100</v>
      </c>
      <c r="R456" s="15">
        <v>102.59796094455299</v>
      </c>
      <c r="S456" s="15">
        <v>104.274907224148</v>
      </c>
      <c r="T456" s="15">
        <v>106.40550806217399</v>
      </c>
      <c r="U456" s="15">
        <v>109.12511432085201</v>
      </c>
      <c r="Y456" s="22"/>
      <c r="Z456" s="22"/>
      <c r="AA456" s="22"/>
      <c r="AB456" s="27"/>
      <c r="AC456" s="28"/>
    </row>
    <row r="457" spans="1:29">
      <c r="A457" s="6" t="s">
        <v>62</v>
      </c>
      <c r="B457" s="14">
        <v>74.636323864879003</v>
      </c>
      <c r="C457" s="14">
        <v>77.170725364679001</v>
      </c>
      <c r="D457" s="14">
        <v>78.832514786109002</v>
      </c>
      <c r="E457" s="14">
        <v>82.592887554906994</v>
      </c>
      <c r="F457" s="14">
        <v>85.298111541715997</v>
      </c>
      <c r="G457" s="14">
        <v>75.227263733000996</v>
      </c>
      <c r="H457" s="14">
        <v>78.651113579219</v>
      </c>
      <c r="I457" s="14">
        <v>77.982856589308</v>
      </c>
      <c r="J457" s="14">
        <v>76.856362847306997</v>
      </c>
      <c r="K457" s="14">
        <v>78.077959976372</v>
      </c>
      <c r="L457" s="14">
        <v>81.848616876582</v>
      </c>
      <c r="M457" s="14">
        <v>84.971162192684005</v>
      </c>
      <c r="N457" s="14">
        <v>85.859412202239</v>
      </c>
      <c r="O457" s="14">
        <v>87.914592560106001</v>
      </c>
      <c r="P457" s="14">
        <v>92.601884044306999</v>
      </c>
      <c r="Q457" s="14">
        <v>100</v>
      </c>
      <c r="R457" s="14">
        <v>99.492550285687997</v>
      </c>
      <c r="S457" s="14">
        <v>98.407922969501001</v>
      </c>
      <c r="T457" s="14">
        <v>105.000527970763</v>
      </c>
      <c r="U457" s="14">
        <v>119.538996146516</v>
      </c>
      <c r="Y457" s="22"/>
      <c r="Z457" s="22"/>
      <c r="AA457" s="22"/>
      <c r="AB457" s="27"/>
      <c r="AC457" s="28"/>
    </row>
    <row r="458" spans="1:29">
      <c r="A458" s="5" t="s">
        <v>63</v>
      </c>
      <c r="B458" s="15">
        <v>46.129635542580999</v>
      </c>
      <c r="C458" s="15">
        <v>56.844250639870999</v>
      </c>
      <c r="D458" s="15">
        <v>61.747504285570002</v>
      </c>
      <c r="E458" s="15">
        <v>62.820452953537</v>
      </c>
      <c r="F458" s="15">
        <v>61.355427126602997</v>
      </c>
      <c r="G458" s="15">
        <v>77.101016696203999</v>
      </c>
      <c r="H458" s="15">
        <v>70.911444384931002</v>
      </c>
      <c r="I458" s="15">
        <v>66.761664359579996</v>
      </c>
      <c r="J458" s="15">
        <v>69.189670525378006</v>
      </c>
      <c r="K458" s="15">
        <v>70.957454519097993</v>
      </c>
      <c r="L458" s="15">
        <v>70.652538894900005</v>
      </c>
      <c r="M458" s="15">
        <v>69.412316872841998</v>
      </c>
      <c r="N458" s="15">
        <v>70.087356607703995</v>
      </c>
      <c r="O458" s="15">
        <v>80.442710541938993</v>
      </c>
      <c r="P458" s="15">
        <v>91.275967606511003</v>
      </c>
      <c r="Q458" s="15">
        <v>100</v>
      </c>
      <c r="R458" s="15">
        <v>102.74313567891301</v>
      </c>
      <c r="S458" s="15">
        <v>105.79702582833301</v>
      </c>
      <c r="T458" s="15">
        <v>112.631654196254</v>
      </c>
      <c r="U458" s="15">
        <v>114.08489409377199</v>
      </c>
      <c r="Y458" s="22"/>
      <c r="Z458" s="22"/>
      <c r="AA458" s="22"/>
      <c r="AB458" s="27"/>
      <c r="AC458" s="28"/>
    </row>
    <row r="459" spans="1:29">
      <c r="A459" s="6" t="s">
        <v>64</v>
      </c>
      <c r="B459" s="14">
        <v>54.241832676952001</v>
      </c>
      <c r="C459" s="14">
        <v>56.838016494628</v>
      </c>
      <c r="D459" s="14">
        <v>60.151484280306001</v>
      </c>
      <c r="E459" s="14">
        <v>63.027489834600999</v>
      </c>
      <c r="F459" s="14">
        <v>65.709552590803</v>
      </c>
      <c r="G459" s="14">
        <v>69.558742716618994</v>
      </c>
      <c r="H459" s="14">
        <v>73.467234629648999</v>
      </c>
      <c r="I459" s="14">
        <v>74.881265475229</v>
      </c>
      <c r="J459" s="14">
        <v>77.704127079190002</v>
      </c>
      <c r="K459" s="14">
        <v>82.089030732536997</v>
      </c>
      <c r="L459" s="14">
        <v>83.518208370210004</v>
      </c>
      <c r="M459" s="14">
        <v>86.381674456230996</v>
      </c>
      <c r="N459" s="14">
        <v>89.414395328509997</v>
      </c>
      <c r="O459" s="14">
        <v>93.185864574887006</v>
      </c>
      <c r="P459" s="14">
        <v>97.151637138040996</v>
      </c>
      <c r="Q459" s="14">
        <v>100</v>
      </c>
      <c r="R459" s="14">
        <v>101.822399118607</v>
      </c>
      <c r="S459" s="14">
        <v>103.009017788311</v>
      </c>
      <c r="T459" s="14">
        <v>103.98474642255999</v>
      </c>
      <c r="U459" s="14">
        <v>110.503628149514</v>
      </c>
      <c r="Y459" s="22"/>
      <c r="Z459" s="22"/>
      <c r="AA459" s="22"/>
      <c r="AB459" s="27"/>
      <c r="AC459" s="28"/>
    </row>
    <row r="460" spans="1:29">
      <c r="A460" s="5" t="s">
        <v>65</v>
      </c>
      <c r="B460" s="15">
        <v>40.189916639422002</v>
      </c>
      <c r="C460" s="15">
        <v>43.012820178772003</v>
      </c>
      <c r="D460" s="15">
        <v>46.438251703271</v>
      </c>
      <c r="E460" s="15">
        <v>50.782647753660001</v>
      </c>
      <c r="F460" s="15">
        <v>54.374602721551</v>
      </c>
      <c r="G460" s="15">
        <v>58.874164401279998</v>
      </c>
      <c r="H460" s="15">
        <v>61.376922590475999</v>
      </c>
      <c r="I460" s="15">
        <v>64.822462334280004</v>
      </c>
      <c r="J460" s="15">
        <v>68.422156743033</v>
      </c>
      <c r="K460" s="15">
        <v>74.265271504168993</v>
      </c>
      <c r="L460" s="15">
        <v>78.168658644716999</v>
      </c>
      <c r="M460" s="15">
        <v>83.232514199999002</v>
      </c>
      <c r="N460" s="15">
        <v>89.147513711705002</v>
      </c>
      <c r="O460" s="15">
        <v>91.792111166251999</v>
      </c>
      <c r="P460" s="15">
        <v>95.356519956612999</v>
      </c>
      <c r="Q460" s="15">
        <v>100</v>
      </c>
      <c r="R460" s="15">
        <v>104.827758038379</v>
      </c>
      <c r="S460" s="15">
        <v>107.24743243963501</v>
      </c>
      <c r="T460" s="15">
        <v>110.31363389249501</v>
      </c>
      <c r="U460" s="15">
        <v>114.51237816540799</v>
      </c>
      <c r="Y460" s="22"/>
      <c r="Z460" s="22"/>
      <c r="AA460" s="22"/>
      <c r="AB460" s="27"/>
      <c r="AC460" s="28"/>
    </row>
    <row r="461" spans="1:29">
      <c r="A461" s="6" t="s">
        <v>66</v>
      </c>
      <c r="B461" s="14">
        <v>43.044930672104002</v>
      </c>
      <c r="C461" s="14">
        <v>46.576683763337002</v>
      </c>
      <c r="D461" s="14">
        <v>48.575102651704</v>
      </c>
      <c r="E461" s="14">
        <v>48.434149847782997</v>
      </c>
      <c r="F461" s="14">
        <v>50.273829574501001</v>
      </c>
      <c r="G461" s="14">
        <v>53.692599602088997</v>
      </c>
      <c r="H461" s="14">
        <v>55.918413892711001</v>
      </c>
      <c r="I461" s="14">
        <v>60.769679974764998</v>
      </c>
      <c r="J461" s="14">
        <v>66.015456773032</v>
      </c>
      <c r="K461" s="14">
        <v>69.527381359822996</v>
      </c>
      <c r="L461" s="14">
        <v>74.005405589220999</v>
      </c>
      <c r="M461" s="14">
        <v>77.687785141922006</v>
      </c>
      <c r="N461" s="14">
        <v>84.317050892984994</v>
      </c>
      <c r="O461" s="14">
        <v>87.489824336552005</v>
      </c>
      <c r="P461" s="14">
        <v>94.529016669504003</v>
      </c>
      <c r="Q461" s="14">
        <v>100</v>
      </c>
      <c r="R461" s="14">
        <v>108.12744395727999</v>
      </c>
      <c r="S461" s="14">
        <v>119.74681760491001</v>
      </c>
      <c r="T461" s="14">
        <v>122.654639328616</v>
      </c>
      <c r="U461" s="14">
        <v>129.27810713881101</v>
      </c>
      <c r="Y461" s="22"/>
      <c r="Z461" s="22"/>
      <c r="AA461" s="22"/>
      <c r="AB461" s="27"/>
      <c r="AC461" s="28"/>
    </row>
    <row r="462" spans="1:29">
      <c r="A462" s="5" t="s">
        <v>67</v>
      </c>
      <c r="B462" s="15">
        <v>54.066945107907003</v>
      </c>
      <c r="C462" s="15">
        <v>56.952878335435003</v>
      </c>
      <c r="D462" s="15">
        <v>60.306436691832999</v>
      </c>
      <c r="E462" s="15">
        <v>64.198839780724995</v>
      </c>
      <c r="F462" s="15">
        <v>69.326410929313994</v>
      </c>
      <c r="G462" s="15">
        <v>73.691476492232994</v>
      </c>
      <c r="H462" s="15">
        <v>77.564878935916994</v>
      </c>
      <c r="I462" s="15">
        <v>81.761673181974004</v>
      </c>
      <c r="J462" s="15">
        <v>83.565050266331994</v>
      </c>
      <c r="K462" s="15">
        <v>83.780121884381003</v>
      </c>
      <c r="L462" s="15">
        <v>84.978735775252005</v>
      </c>
      <c r="M462" s="15">
        <v>85.993723049742997</v>
      </c>
      <c r="N462" s="15">
        <v>88.16187821458</v>
      </c>
      <c r="O462" s="15">
        <v>90.230902763494996</v>
      </c>
      <c r="P462" s="15">
        <v>94.793691456283995</v>
      </c>
      <c r="Q462" s="15">
        <v>100</v>
      </c>
      <c r="R462" s="15">
        <v>103.346254301919</v>
      </c>
      <c r="S462" s="15">
        <v>108.027483454623</v>
      </c>
      <c r="T462" s="15">
        <v>109.686053291231</v>
      </c>
      <c r="U462" s="15">
        <v>112.322775985634</v>
      </c>
      <c r="Y462" s="22"/>
      <c r="Z462" s="22"/>
      <c r="AA462" s="22"/>
      <c r="AB462" s="27"/>
      <c r="AC462" s="28"/>
    </row>
    <row r="463" spans="1:29">
      <c r="A463" s="6" t="s">
        <v>68</v>
      </c>
      <c r="B463" s="14">
        <v>51.062557970351001</v>
      </c>
      <c r="C463" s="14">
        <v>51.197874435305998</v>
      </c>
      <c r="D463" s="14">
        <v>54.599514603608</v>
      </c>
      <c r="E463" s="14">
        <v>59.083488515923001</v>
      </c>
      <c r="F463" s="14">
        <v>64.270531518427006</v>
      </c>
      <c r="G463" s="14">
        <v>71.034426636651006</v>
      </c>
      <c r="H463" s="14">
        <v>68.944471787371995</v>
      </c>
      <c r="I463" s="14">
        <v>72.529120761854998</v>
      </c>
      <c r="J463" s="14">
        <v>77.932654931903002</v>
      </c>
      <c r="K463" s="14">
        <v>78.670257304968999</v>
      </c>
      <c r="L463" s="14">
        <v>81.391096849909999</v>
      </c>
      <c r="M463" s="14">
        <v>86.990782812790997</v>
      </c>
      <c r="N463" s="14">
        <v>89.055113864440997</v>
      </c>
      <c r="O463" s="14">
        <v>91.367228424141999</v>
      </c>
      <c r="P463" s="14">
        <v>92.937491225607005</v>
      </c>
      <c r="Q463" s="14">
        <v>100</v>
      </c>
      <c r="R463" s="14">
        <v>101.353804930181</v>
      </c>
      <c r="S463" s="14">
        <v>108.29613837398099</v>
      </c>
      <c r="T463" s="14">
        <v>105.93320314820799</v>
      </c>
      <c r="U463" s="14">
        <v>113.507833916843</v>
      </c>
      <c r="Y463" s="22"/>
      <c r="Z463" s="22"/>
      <c r="AA463" s="22"/>
      <c r="AB463" s="27"/>
      <c r="AC463" s="28"/>
    </row>
    <row r="464" spans="1:29">
      <c r="A464" s="5" t="s">
        <v>69</v>
      </c>
      <c r="B464" s="15">
        <v>55.040658651633997</v>
      </c>
      <c r="C464" s="15">
        <v>57.301108455453999</v>
      </c>
      <c r="D464" s="15">
        <v>60.332309831368001</v>
      </c>
      <c r="E464" s="15">
        <v>63.468021742857999</v>
      </c>
      <c r="F464" s="15">
        <v>66.755014935747994</v>
      </c>
      <c r="G464" s="15">
        <v>69.453889730129006</v>
      </c>
      <c r="H464" s="15">
        <v>71.685499979352997</v>
      </c>
      <c r="I464" s="15">
        <v>73.952446051417994</v>
      </c>
      <c r="J464" s="15">
        <v>75.997658003905002</v>
      </c>
      <c r="K464" s="15">
        <v>78.687273609060995</v>
      </c>
      <c r="L464" s="15">
        <v>81.444660497754001</v>
      </c>
      <c r="M464" s="15">
        <v>83.397389051158996</v>
      </c>
      <c r="N464" s="15">
        <v>86.761091895727006</v>
      </c>
      <c r="O464" s="15">
        <v>91.080458298661995</v>
      </c>
      <c r="P464" s="15">
        <v>96.920980332610995</v>
      </c>
      <c r="Q464" s="15">
        <v>100</v>
      </c>
      <c r="R464" s="15">
        <v>104.690480413366</v>
      </c>
      <c r="S464" s="15">
        <v>111.77250095913</v>
      </c>
      <c r="T464" s="15">
        <v>118.717338416625</v>
      </c>
      <c r="U464" s="15">
        <v>131.918926613606</v>
      </c>
      <c r="Y464" s="22"/>
      <c r="Z464" s="22"/>
      <c r="AA464" s="22"/>
      <c r="AB464" s="27"/>
      <c r="AC464" s="28"/>
    </row>
    <row r="465" spans="1:29">
      <c r="A465" s="6" t="s">
        <v>70</v>
      </c>
      <c r="B465" s="14">
        <v>41.717412687801001</v>
      </c>
      <c r="C465" s="14">
        <v>45.250186022736003</v>
      </c>
      <c r="D465" s="14">
        <v>48.498109369060003</v>
      </c>
      <c r="E465" s="14">
        <v>52.888082218107002</v>
      </c>
      <c r="F465" s="14">
        <v>57.481994945113001</v>
      </c>
      <c r="G465" s="14">
        <v>61.329711234157998</v>
      </c>
      <c r="H465" s="14">
        <v>65.767878657222994</v>
      </c>
      <c r="I465" s="14">
        <v>69.420759665166997</v>
      </c>
      <c r="J465" s="14">
        <v>73.874910999120004</v>
      </c>
      <c r="K465" s="14">
        <v>78.298935950171</v>
      </c>
      <c r="L465" s="14">
        <v>80.483350763073005</v>
      </c>
      <c r="M465" s="14">
        <v>84.979634768371994</v>
      </c>
      <c r="N465" s="14">
        <v>87.219882833086999</v>
      </c>
      <c r="O465" s="14">
        <v>89.964054878501997</v>
      </c>
      <c r="P465" s="14">
        <v>95.222476303696993</v>
      </c>
      <c r="Q465" s="14">
        <v>100</v>
      </c>
      <c r="R465" s="14">
        <v>106.158535121002</v>
      </c>
      <c r="S465" s="14">
        <v>111.92635588543401</v>
      </c>
      <c r="T465" s="14">
        <v>115.491049149679</v>
      </c>
      <c r="U465" s="14">
        <v>120.067878815127</v>
      </c>
      <c r="Y465" s="22"/>
      <c r="Z465" s="22"/>
      <c r="AA465" s="22"/>
      <c r="AB465" s="27"/>
      <c r="AC465" s="28"/>
    </row>
    <row r="466" spans="1:29">
      <c r="A466" s="5" t="s">
        <v>81</v>
      </c>
      <c r="B466" s="8" t="s">
        <v>25</v>
      </c>
      <c r="C466" s="8" t="s">
        <v>25</v>
      </c>
      <c r="D466" s="8" t="s">
        <v>25</v>
      </c>
      <c r="E466" s="8" t="s">
        <v>25</v>
      </c>
      <c r="F466" s="8" t="s">
        <v>25</v>
      </c>
      <c r="G466" s="8" t="s">
        <v>25</v>
      </c>
      <c r="H466" s="8" t="s">
        <v>25</v>
      </c>
      <c r="I466" s="8" t="s">
        <v>25</v>
      </c>
      <c r="J466" s="8" t="s">
        <v>25</v>
      </c>
      <c r="K466" s="8" t="s">
        <v>25</v>
      </c>
      <c r="L466" s="8" t="s">
        <v>25</v>
      </c>
      <c r="M466" s="8" t="s">
        <v>25</v>
      </c>
      <c r="N466" s="8" t="s">
        <v>25</v>
      </c>
      <c r="O466" s="8" t="s">
        <v>25</v>
      </c>
      <c r="P466" s="8" t="s">
        <v>25</v>
      </c>
      <c r="Q466" s="8" t="s">
        <v>25</v>
      </c>
      <c r="R466" s="8" t="s">
        <v>25</v>
      </c>
      <c r="S466" s="8" t="s">
        <v>25</v>
      </c>
      <c r="T466" s="8" t="s">
        <v>25</v>
      </c>
      <c r="U466" s="8" t="s">
        <v>25</v>
      </c>
      <c r="Y466" s="22"/>
      <c r="Z466" s="22"/>
      <c r="AA466" s="22"/>
      <c r="AB466" s="27"/>
      <c r="AC466" s="28"/>
    </row>
    <row r="467" spans="1:29" ht="16">
      <c r="A467" s="6" t="s">
        <v>26</v>
      </c>
      <c r="B467" s="11" t="s">
        <v>72</v>
      </c>
      <c r="C467" s="14">
        <v>6.6737196125239997</v>
      </c>
      <c r="D467" s="14">
        <v>3.712310202986</v>
      </c>
      <c r="E467" s="14">
        <v>7.8082698081939999</v>
      </c>
      <c r="F467" s="14">
        <v>4.5571317388560004</v>
      </c>
      <c r="G467" s="14">
        <v>5.5967609476050004</v>
      </c>
      <c r="H467" s="14">
        <v>6.1469044106200004</v>
      </c>
      <c r="I467" s="14">
        <v>3.1813373633720001</v>
      </c>
      <c r="J467" s="14">
        <v>5.1066143787560003</v>
      </c>
      <c r="K467" s="14">
        <v>5.3044511684189999</v>
      </c>
      <c r="L467" s="14">
        <v>1.702756806364</v>
      </c>
      <c r="M467" s="14">
        <v>5.5789751283350002</v>
      </c>
      <c r="N467" s="14">
        <v>6.697109784617</v>
      </c>
      <c r="O467" s="14">
        <v>5.7281099667620001</v>
      </c>
      <c r="P467" s="14">
        <v>8.1619456059169995</v>
      </c>
      <c r="Q467" s="14">
        <v>5.2333216705650001</v>
      </c>
      <c r="R467" s="14">
        <v>4.1210640925559998</v>
      </c>
      <c r="S467" s="14">
        <v>6.0255718022569997</v>
      </c>
      <c r="T467" s="14">
        <v>3.4105171584280001</v>
      </c>
      <c r="U467" s="14">
        <v>6.6931047017149998</v>
      </c>
      <c r="Y467" s="22"/>
      <c r="Z467" s="22"/>
      <c r="AA467" s="22"/>
      <c r="AB467" s="27"/>
      <c r="AC467" s="28"/>
    </row>
    <row r="468" spans="1:29">
      <c r="A468" s="5" t="s">
        <v>27</v>
      </c>
      <c r="B468" s="8" t="s">
        <v>72</v>
      </c>
      <c r="C468" s="15">
        <v>-4.6006673943919996</v>
      </c>
      <c r="D468" s="15">
        <v>-4.26732533802</v>
      </c>
      <c r="E468" s="15">
        <v>-4.7689979791899999</v>
      </c>
      <c r="F468" s="15">
        <v>8.6926185736380006</v>
      </c>
      <c r="G468" s="15">
        <v>-35.253963845221001</v>
      </c>
      <c r="H468" s="15">
        <v>94.464844688835996</v>
      </c>
      <c r="I468" s="15">
        <v>7.9301958241339996</v>
      </c>
      <c r="J468" s="15">
        <v>-9.0828731828909994</v>
      </c>
      <c r="K468" s="15">
        <v>-5.5184534957549998</v>
      </c>
      <c r="L468" s="15">
        <v>33.911258780103999</v>
      </c>
      <c r="M468" s="15">
        <v>39.365052195696997</v>
      </c>
      <c r="N468" s="15">
        <v>12.024728117927999</v>
      </c>
      <c r="O468" s="15">
        <v>18.341463445668001</v>
      </c>
      <c r="P468" s="15">
        <v>-3.2770662546909999</v>
      </c>
      <c r="Q468" s="15">
        <v>4.208583220965</v>
      </c>
      <c r="R468" s="15">
        <v>10.638828465102</v>
      </c>
      <c r="S468" s="15">
        <v>20.219681789557001</v>
      </c>
      <c r="T468" s="15">
        <v>-5.9706711361559996</v>
      </c>
      <c r="U468" s="15">
        <v>-17.722541408289</v>
      </c>
      <c r="Y468" s="22"/>
      <c r="Z468" s="22"/>
      <c r="AA468" s="22"/>
      <c r="AB468" s="27"/>
      <c r="AC468" s="28"/>
    </row>
    <row r="469" spans="1:29" ht="16">
      <c r="A469" s="6" t="s">
        <v>28</v>
      </c>
      <c r="B469" s="11" t="s">
        <v>25</v>
      </c>
      <c r="C469" s="11" t="s">
        <v>25</v>
      </c>
      <c r="D469" s="11" t="s">
        <v>25</v>
      </c>
      <c r="E469" s="11" t="s">
        <v>25</v>
      </c>
      <c r="F469" s="11" t="s">
        <v>25</v>
      </c>
      <c r="G469" s="11" t="s">
        <v>25</v>
      </c>
      <c r="H469" s="11" t="s">
        <v>25</v>
      </c>
      <c r="I469" s="11" t="s">
        <v>25</v>
      </c>
      <c r="J469" s="11" t="s">
        <v>25</v>
      </c>
      <c r="K469" s="11" t="s">
        <v>25</v>
      </c>
      <c r="L469" s="11" t="s">
        <v>25</v>
      </c>
      <c r="M469" s="11" t="s">
        <v>25</v>
      </c>
      <c r="N469" s="11" t="s">
        <v>25</v>
      </c>
      <c r="O469" s="11" t="s">
        <v>25</v>
      </c>
      <c r="P469" s="11" t="s">
        <v>25</v>
      </c>
      <c r="Q469" s="11" t="s">
        <v>25</v>
      </c>
      <c r="R469" s="11" t="s">
        <v>25</v>
      </c>
      <c r="S469" s="11" t="s">
        <v>25</v>
      </c>
      <c r="T469" s="11" t="s">
        <v>25</v>
      </c>
      <c r="U469" s="11" t="s">
        <v>25</v>
      </c>
      <c r="Y469" s="22"/>
      <c r="Z469" s="22"/>
      <c r="AA469" s="22"/>
      <c r="AB469" s="27"/>
      <c r="AC469" s="28"/>
    </row>
    <row r="470" spans="1:29">
      <c r="A470" s="5" t="s">
        <v>29</v>
      </c>
      <c r="B470" s="8" t="s">
        <v>72</v>
      </c>
      <c r="C470" s="15">
        <v>7.2553829399860001</v>
      </c>
      <c r="D470" s="15">
        <v>4.1027659664589997</v>
      </c>
      <c r="E470" s="15">
        <v>8.3119586426459993</v>
      </c>
      <c r="F470" s="15">
        <v>4.3383082195969997</v>
      </c>
      <c r="G470" s="15">
        <v>7.2083572757849996</v>
      </c>
      <c r="H470" s="15">
        <v>4.0186572196780004</v>
      </c>
      <c r="I470" s="15">
        <v>2.9316309839070001</v>
      </c>
      <c r="J470" s="15">
        <v>5.6698199709520001</v>
      </c>
      <c r="K470" s="15">
        <v>5.549801072388</v>
      </c>
      <c r="L470" s="15">
        <v>0.74200601072200001</v>
      </c>
      <c r="M470" s="15">
        <v>4.237624092671</v>
      </c>
      <c r="N470" s="15">
        <v>6.3914130583139999</v>
      </c>
      <c r="O470" s="15">
        <v>4.9256332557459999</v>
      </c>
      <c r="P470" s="15">
        <v>8.9843856861150009</v>
      </c>
      <c r="Q470" s="15">
        <v>5.2966450428599998</v>
      </c>
      <c r="R470" s="15">
        <v>3.734653080333</v>
      </c>
      <c r="S470" s="15">
        <v>5.1982289615589998</v>
      </c>
      <c r="T470" s="15">
        <v>4.0118306680330003</v>
      </c>
      <c r="U470" s="15">
        <v>8.3423891835959996</v>
      </c>
      <c r="Y470" s="22"/>
      <c r="Z470" s="22"/>
      <c r="AA470" s="22"/>
      <c r="AB470" s="27"/>
      <c r="AC470" s="28"/>
    </row>
    <row r="471" spans="1:29">
      <c r="A471" s="6" t="s">
        <v>30</v>
      </c>
      <c r="B471" s="11" t="s">
        <v>72</v>
      </c>
      <c r="C471" s="14">
        <v>6.5448186095069998</v>
      </c>
      <c r="D471" s="14">
        <v>11.809142644342</v>
      </c>
      <c r="E471" s="14">
        <v>7.9552920372090004</v>
      </c>
      <c r="F471" s="14">
        <v>2.4516147029159998</v>
      </c>
      <c r="G471" s="14">
        <v>10.11229407628</v>
      </c>
      <c r="H471" s="14">
        <v>-0.21198400580900001</v>
      </c>
      <c r="I471" s="14">
        <v>6.2041005290360003</v>
      </c>
      <c r="J471" s="14">
        <v>20.936985963942998</v>
      </c>
      <c r="K471" s="14">
        <v>-5.2109240404949997</v>
      </c>
      <c r="L471" s="14">
        <v>-3.797710907595</v>
      </c>
      <c r="M471" s="14">
        <v>-0.46840451754899998</v>
      </c>
      <c r="N471" s="14">
        <v>12.065620032510999</v>
      </c>
      <c r="O471" s="14">
        <v>9.6863968141420003</v>
      </c>
      <c r="P471" s="14">
        <v>3.3718705537110001</v>
      </c>
      <c r="Q471" s="14">
        <v>8.6820934538810004</v>
      </c>
      <c r="R471" s="14">
        <v>1.5118956834070001</v>
      </c>
      <c r="S471" s="14">
        <v>14.446215338363</v>
      </c>
      <c r="T471" s="14">
        <v>14.928407990164001</v>
      </c>
      <c r="U471" s="14">
        <v>13.041206259046</v>
      </c>
      <c r="Y471" s="22"/>
      <c r="Z471" s="22"/>
      <c r="AA471" s="22"/>
      <c r="AB471" s="27"/>
      <c r="AC471" s="28"/>
    </row>
    <row r="472" spans="1:29">
      <c r="A472" s="5" t="s">
        <v>31</v>
      </c>
      <c r="B472" s="8" t="s">
        <v>72</v>
      </c>
      <c r="C472" s="15">
        <v>6.5448186095069998</v>
      </c>
      <c r="D472" s="15">
        <v>11.809142644342</v>
      </c>
      <c r="E472" s="15">
        <v>7.9552920372090004</v>
      </c>
      <c r="F472" s="15">
        <v>2.4516147029159998</v>
      </c>
      <c r="G472" s="15">
        <v>10.11229407628</v>
      </c>
      <c r="H472" s="15">
        <v>-0.21198400580900001</v>
      </c>
      <c r="I472" s="15">
        <v>6.2041005290360003</v>
      </c>
      <c r="J472" s="15">
        <v>20.936985963942998</v>
      </c>
      <c r="K472" s="15">
        <v>-5.2109240404949997</v>
      </c>
      <c r="L472" s="15">
        <v>-3.797710907595</v>
      </c>
      <c r="M472" s="15">
        <v>-0.46840451754899998</v>
      </c>
      <c r="N472" s="15">
        <v>12.065620032510999</v>
      </c>
      <c r="O472" s="15">
        <v>9.6863968141420003</v>
      </c>
      <c r="P472" s="15">
        <v>3.3718705537110001</v>
      </c>
      <c r="Q472" s="15">
        <v>8.6820934538810004</v>
      </c>
      <c r="R472" s="15">
        <v>1.5118956834070001</v>
      </c>
      <c r="S472" s="15">
        <v>14.446215338363</v>
      </c>
      <c r="T472" s="15">
        <v>14.928407990164001</v>
      </c>
      <c r="U472" s="15">
        <v>13.041206259046</v>
      </c>
      <c r="Y472" s="22"/>
      <c r="Z472" s="22"/>
      <c r="AA472" s="22"/>
      <c r="AB472" s="27"/>
      <c r="AC472" s="28"/>
    </row>
    <row r="473" spans="1:29">
      <c r="A473" s="6" t="s">
        <v>32</v>
      </c>
      <c r="B473" s="11" t="s">
        <v>72</v>
      </c>
      <c r="C473" s="14">
        <v>1.247732213283</v>
      </c>
      <c r="D473" s="14">
        <v>8.4688256975650003</v>
      </c>
      <c r="E473" s="14">
        <v>17.080288149335999</v>
      </c>
      <c r="F473" s="14">
        <v>7.2119646767479999</v>
      </c>
      <c r="G473" s="14">
        <v>14.264876169914</v>
      </c>
      <c r="H473" s="14">
        <v>0.202542054533</v>
      </c>
      <c r="I473" s="14">
        <v>5.8082056823119999</v>
      </c>
      <c r="J473" s="14">
        <v>29.247395481584999</v>
      </c>
      <c r="K473" s="14">
        <v>-7.7911957167950003</v>
      </c>
      <c r="L473" s="14">
        <v>-13.499979332957</v>
      </c>
      <c r="M473" s="14">
        <v>-8.5676301827309995</v>
      </c>
      <c r="N473" s="14">
        <v>14.630670869958999</v>
      </c>
      <c r="O473" s="14">
        <v>14.533707171033001</v>
      </c>
      <c r="P473" s="14">
        <v>4.1566545386679996</v>
      </c>
      <c r="Q473" s="14">
        <v>8.9873717310870003</v>
      </c>
      <c r="R473" s="14">
        <v>0.178146354364</v>
      </c>
      <c r="S473" s="14">
        <v>19.169428175642</v>
      </c>
      <c r="T473" s="14">
        <v>17.532254504967</v>
      </c>
      <c r="U473" s="14">
        <v>16.561001760292001</v>
      </c>
      <c r="Y473" s="22"/>
      <c r="Z473" s="22"/>
      <c r="AA473" s="22"/>
      <c r="AB473" s="27"/>
      <c r="AC473" s="28"/>
    </row>
    <row r="474" spans="1:29">
      <c r="A474" s="5" t="s">
        <v>33</v>
      </c>
      <c r="B474" s="8" t="s">
        <v>72</v>
      </c>
      <c r="C474" s="15">
        <v>18.115106659452</v>
      </c>
      <c r="D474" s="15">
        <v>14.169024670617</v>
      </c>
      <c r="E474" s="15">
        <v>-5.1281894527020002</v>
      </c>
      <c r="F474" s="15">
        <v>-5.5756678083209996</v>
      </c>
      <c r="G474" s="15">
        <v>1.7060733662550001</v>
      </c>
      <c r="H474" s="15">
        <v>3.7502205966999998E-2</v>
      </c>
      <c r="I474" s="15">
        <v>7.364298189965</v>
      </c>
      <c r="J474" s="15">
        <v>6.9761633696159997</v>
      </c>
      <c r="K474" s="15">
        <v>1.2578564902930001</v>
      </c>
      <c r="L474" s="15">
        <v>15.405027387422001</v>
      </c>
      <c r="M474" s="15">
        <v>14.22722295841</v>
      </c>
      <c r="N474" s="15">
        <v>8.3767455768310004</v>
      </c>
      <c r="O474" s="15">
        <v>2.6317217413830001</v>
      </c>
      <c r="P474" s="15">
        <v>2.025719834887</v>
      </c>
      <c r="Q474" s="15">
        <v>8.202626596759</v>
      </c>
      <c r="R474" s="15">
        <v>4.3387647000729999</v>
      </c>
      <c r="S474" s="15">
        <v>5.0597338170909998</v>
      </c>
      <c r="T474" s="15">
        <v>7.9428183604770002</v>
      </c>
      <c r="U474" s="15">
        <v>4.2066126253159997</v>
      </c>
      <c r="Y474" s="22"/>
      <c r="Z474" s="22"/>
      <c r="AA474" s="22"/>
      <c r="AB474" s="27"/>
      <c r="AC474" s="28"/>
    </row>
    <row r="475" spans="1:29">
      <c r="A475" s="6" t="s">
        <v>34</v>
      </c>
      <c r="B475" s="11" t="s">
        <v>72</v>
      </c>
      <c r="C475" s="11" t="s">
        <v>72</v>
      </c>
      <c r="D475" s="11" t="s">
        <v>72</v>
      </c>
      <c r="E475" s="11" t="s">
        <v>72</v>
      </c>
      <c r="F475" s="11" t="s">
        <v>72</v>
      </c>
      <c r="G475" s="11" t="s">
        <v>72</v>
      </c>
      <c r="H475" s="11" t="s">
        <v>72</v>
      </c>
      <c r="I475" s="11" t="s">
        <v>72</v>
      </c>
      <c r="J475" s="11" t="s">
        <v>72</v>
      </c>
      <c r="K475" s="11" t="s">
        <v>72</v>
      </c>
      <c r="L475" s="11" t="s">
        <v>72</v>
      </c>
      <c r="M475" s="11" t="s">
        <v>72</v>
      </c>
      <c r="N475" s="11" t="s">
        <v>72</v>
      </c>
      <c r="O475" s="11" t="s">
        <v>72</v>
      </c>
      <c r="P475" s="11" t="s">
        <v>72</v>
      </c>
      <c r="Q475" s="11" t="s">
        <v>72</v>
      </c>
      <c r="R475" s="11" t="s">
        <v>72</v>
      </c>
      <c r="S475" s="11" t="s">
        <v>72</v>
      </c>
      <c r="T475" s="11" t="s">
        <v>72</v>
      </c>
      <c r="U475" s="11" t="s">
        <v>72</v>
      </c>
      <c r="Y475" s="22"/>
      <c r="Z475" s="22"/>
      <c r="AA475" s="22"/>
      <c r="AB475" s="27"/>
      <c r="AC475" s="28"/>
    </row>
    <row r="476" spans="1:29">
      <c r="A476" s="5" t="s">
        <v>35</v>
      </c>
      <c r="B476" s="8" t="s">
        <v>72</v>
      </c>
      <c r="C476" s="15">
        <v>12.149735610315</v>
      </c>
      <c r="D476" s="15">
        <v>10.868774776582001</v>
      </c>
      <c r="E476" s="15">
        <v>8.9324085050549993</v>
      </c>
      <c r="F476" s="15">
        <v>-3.130321242215</v>
      </c>
      <c r="G476" s="15">
        <v>6.6178008577599998</v>
      </c>
      <c r="H476" s="15">
        <v>4.1103193555970003</v>
      </c>
      <c r="I476" s="15">
        <v>2.6173115608300002</v>
      </c>
      <c r="J476" s="15">
        <v>7.8679172161729998</v>
      </c>
      <c r="K476" s="15">
        <v>0.72421009955899995</v>
      </c>
      <c r="L476" s="15">
        <v>1.361477190979</v>
      </c>
      <c r="M476" s="15">
        <v>-4.2051309311999997E-2</v>
      </c>
      <c r="N476" s="15">
        <v>1.442309737258</v>
      </c>
      <c r="O476" s="15">
        <v>9.3239625370510009</v>
      </c>
      <c r="P476" s="15">
        <v>6.2682022205439996</v>
      </c>
      <c r="Q476" s="15">
        <v>4.9119091882839996</v>
      </c>
      <c r="R476" s="15">
        <v>2.8642430709900002</v>
      </c>
      <c r="S476" s="15">
        <v>4.4414608235869997</v>
      </c>
      <c r="T476" s="15">
        <v>8.3515039430219993</v>
      </c>
      <c r="U476" s="15">
        <v>9.5411030380520003</v>
      </c>
      <c r="Y476" s="22"/>
      <c r="Z476" s="22"/>
      <c r="AA476" s="22"/>
      <c r="AB476" s="27"/>
      <c r="AC476" s="28"/>
    </row>
    <row r="477" spans="1:29">
      <c r="A477" s="6" t="s">
        <v>36</v>
      </c>
      <c r="B477" s="11" t="s">
        <v>72</v>
      </c>
      <c r="C477" s="14">
        <v>8.4361841352239999</v>
      </c>
      <c r="D477" s="14">
        <v>-0.93169567358200001</v>
      </c>
      <c r="E477" s="14">
        <v>13.396491531812</v>
      </c>
      <c r="F477" s="14">
        <v>1.411290451425</v>
      </c>
      <c r="G477" s="14">
        <v>8.5551910986539994</v>
      </c>
      <c r="H477" s="14">
        <v>1.5118726198520001</v>
      </c>
      <c r="I477" s="14">
        <v>4.9250790538929996</v>
      </c>
      <c r="J477" s="14">
        <v>6.1211392585319997</v>
      </c>
      <c r="K477" s="14">
        <v>7.7845401024629997</v>
      </c>
      <c r="L477" s="14">
        <v>-1.438472226587</v>
      </c>
      <c r="M477" s="14">
        <v>6.6576177683189997</v>
      </c>
      <c r="N477" s="14">
        <v>9.8104103130040006</v>
      </c>
      <c r="O477" s="14">
        <v>5.1819713176290003</v>
      </c>
      <c r="P477" s="14">
        <v>12.772360937321</v>
      </c>
      <c r="Q477" s="14">
        <v>5.5736057855589998</v>
      </c>
      <c r="R477" s="14">
        <v>4.7727326195900002</v>
      </c>
      <c r="S477" s="14">
        <v>5.71178273692</v>
      </c>
      <c r="T477" s="14">
        <v>4.2768904925089997</v>
      </c>
      <c r="U477" s="14">
        <v>9.1258476050180004</v>
      </c>
      <c r="Y477" s="22"/>
      <c r="Z477" s="22"/>
      <c r="AA477" s="22"/>
      <c r="AB477" s="27"/>
      <c r="AC477" s="28"/>
    </row>
    <row r="478" spans="1:29">
      <c r="A478" s="5" t="s">
        <v>37</v>
      </c>
      <c r="B478" s="8" t="s">
        <v>72</v>
      </c>
      <c r="C478" s="15">
        <v>21.201908714251999</v>
      </c>
      <c r="D478" s="15">
        <v>30.431387763838</v>
      </c>
      <c r="E478" s="15">
        <v>0.28528667562900001</v>
      </c>
      <c r="F478" s="15">
        <v>3.0000312418489998</v>
      </c>
      <c r="G478" s="15">
        <v>8.1516095070799999</v>
      </c>
      <c r="H478" s="15">
        <v>-14.333567519236</v>
      </c>
      <c r="I478" s="15">
        <v>5.8558371433270002</v>
      </c>
      <c r="J478" s="15">
        <v>7.1346227336819998</v>
      </c>
      <c r="K478" s="15">
        <v>-0.14221741385100001</v>
      </c>
      <c r="L478" s="15">
        <v>-7.9133791879580002</v>
      </c>
      <c r="M478" s="15">
        <v>-0.94964722824100001</v>
      </c>
      <c r="N478" s="15">
        <v>-14.706947241203</v>
      </c>
      <c r="O478" s="15">
        <v>15.568238983836</v>
      </c>
      <c r="P478" s="15">
        <v>3.699800328732</v>
      </c>
      <c r="Q478" s="15">
        <v>1.618108445284</v>
      </c>
      <c r="R478" s="15">
        <v>10.936040491250999</v>
      </c>
      <c r="S478" s="15">
        <v>11.171452140991001</v>
      </c>
      <c r="T478" s="15">
        <v>-0.19793704598699999</v>
      </c>
      <c r="U478" s="15">
        <v>9.1848598452410002</v>
      </c>
      <c r="Y478" s="22"/>
      <c r="Z478" s="22"/>
      <c r="AA478" s="22"/>
      <c r="AB478" s="27"/>
      <c r="AC478" s="28"/>
    </row>
    <row r="479" spans="1:29">
      <c r="A479" s="6" t="s">
        <v>38</v>
      </c>
      <c r="B479" s="11" t="s">
        <v>72</v>
      </c>
      <c r="C479" s="11" t="s">
        <v>72</v>
      </c>
      <c r="D479" s="11" t="s">
        <v>72</v>
      </c>
      <c r="E479" s="11" t="s">
        <v>72</v>
      </c>
      <c r="F479" s="11" t="s">
        <v>72</v>
      </c>
      <c r="G479" s="11" t="s">
        <v>72</v>
      </c>
      <c r="H479" s="11" t="s">
        <v>72</v>
      </c>
      <c r="I479" s="11" t="s">
        <v>72</v>
      </c>
      <c r="J479" s="11" t="s">
        <v>72</v>
      </c>
      <c r="K479" s="11" t="s">
        <v>72</v>
      </c>
      <c r="L479" s="11" t="s">
        <v>72</v>
      </c>
      <c r="M479" s="11" t="s">
        <v>72</v>
      </c>
      <c r="N479" s="11" t="s">
        <v>72</v>
      </c>
      <c r="O479" s="11" t="s">
        <v>72</v>
      </c>
      <c r="P479" s="11" t="s">
        <v>72</v>
      </c>
      <c r="Q479" s="11" t="s">
        <v>72</v>
      </c>
      <c r="R479" s="11" t="s">
        <v>72</v>
      </c>
      <c r="S479" s="11" t="s">
        <v>72</v>
      </c>
      <c r="T479" s="11" t="s">
        <v>72</v>
      </c>
      <c r="U479" s="11" t="s">
        <v>72</v>
      </c>
      <c r="Y479" s="22"/>
      <c r="Z479" s="22"/>
      <c r="AA479" s="22"/>
      <c r="AB479" s="27"/>
      <c r="AC479" s="28"/>
    </row>
    <row r="480" spans="1:29">
      <c r="A480" s="5" t="s">
        <v>39</v>
      </c>
      <c r="B480" s="8" t="s">
        <v>72</v>
      </c>
      <c r="C480" s="15">
        <v>21.201908714251999</v>
      </c>
      <c r="D480" s="15">
        <v>30.431387763838</v>
      </c>
      <c r="E480" s="15">
        <v>0.28528667562900001</v>
      </c>
      <c r="F480" s="15">
        <v>3.0000312418489998</v>
      </c>
      <c r="G480" s="15">
        <v>8.1516095070799999</v>
      </c>
      <c r="H480" s="15">
        <v>-14.333567519236</v>
      </c>
      <c r="I480" s="15">
        <v>5.8558371433270002</v>
      </c>
      <c r="J480" s="15">
        <v>7.1346227336819998</v>
      </c>
      <c r="K480" s="15">
        <v>-0.14221741385100001</v>
      </c>
      <c r="L480" s="15">
        <v>-7.9133791879580002</v>
      </c>
      <c r="M480" s="15">
        <v>-0.94964722824100001</v>
      </c>
      <c r="N480" s="15">
        <v>-14.706947241203</v>
      </c>
      <c r="O480" s="15">
        <v>15.568238983836</v>
      </c>
      <c r="P480" s="15">
        <v>3.699800328732</v>
      </c>
      <c r="Q480" s="15">
        <v>1.618108445284</v>
      </c>
      <c r="R480" s="15">
        <v>10.936040491250999</v>
      </c>
      <c r="S480" s="15">
        <v>11.171452140991001</v>
      </c>
      <c r="T480" s="15">
        <v>-0.19793704598699999</v>
      </c>
      <c r="U480" s="15">
        <v>9.1848598452410002</v>
      </c>
      <c r="Y480" s="22"/>
      <c r="Z480" s="22"/>
      <c r="AA480" s="22"/>
      <c r="AB480" s="27"/>
      <c r="AC480" s="28"/>
    </row>
    <row r="481" spans="1:29">
      <c r="A481" s="6" t="s">
        <v>40</v>
      </c>
      <c r="B481" s="11" t="s">
        <v>72</v>
      </c>
      <c r="C481" s="14">
        <v>-8.9247959175029994</v>
      </c>
      <c r="D481" s="14">
        <v>1.650717981758</v>
      </c>
      <c r="E481" s="14">
        <v>-5.1170023891780003</v>
      </c>
      <c r="F481" s="14">
        <v>0.80502167202700003</v>
      </c>
      <c r="G481" s="14">
        <v>9.4594254158420004</v>
      </c>
      <c r="H481" s="14">
        <v>6.463880619337</v>
      </c>
      <c r="I481" s="14">
        <v>-1.6303103531850001</v>
      </c>
      <c r="J481" s="14">
        <v>-9.5743803602160007</v>
      </c>
      <c r="K481" s="14">
        <v>-7.7499901585220003</v>
      </c>
      <c r="L481" s="14">
        <v>6.5815117520230002</v>
      </c>
      <c r="M481" s="14">
        <v>16.098092486475998</v>
      </c>
      <c r="N481" s="14">
        <v>-3.9932237379919999</v>
      </c>
      <c r="O481" s="14">
        <v>3.859787913676</v>
      </c>
      <c r="P481" s="14">
        <v>36.848794290150003</v>
      </c>
      <c r="Q481" s="14">
        <v>11.809110135453</v>
      </c>
      <c r="R481" s="14">
        <v>14.950865759629</v>
      </c>
      <c r="S481" s="14">
        <v>-7.1128459780229996</v>
      </c>
      <c r="T481" s="14">
        <v>20.960241453967999</v>
      </c>
      <c r="U481" s="14">
        <v>41.429410875796002</v>
      </c>
      <c r="Y481" s="22"/>
      <c r="Z481" s="22"/>
      <c r="AA481" s="22"/>
      <c r="AB481" s="27"/>
      <c r="AC481" s="28"/>
    </row>
    <row r="482" spans="1:29">
      <c r="A482" s="5" t="s">
        <v>41</v>
      </c>
      <c r="B482" s="8" t="s">
        <v>72</v>
      </c>
      <c r="C482" s="15">
        <v>12.188013897803</v>
      </c>
      <c r="D482" s="15">
        <v>1.8833662663640001</v>
      </c>
      <c r="E482" s="15">
        <v>2.7905438929669999</v>
      </c>
      <c r="F482" s="15">
        <v>5.1804710414240001</v>
      </c>
      <c r="G482" s="15">
        <v>6.8712935437900002</v>
      </c>
      <c r="H482" s="15">
        <v>1.7019627850720001</v>
      </c>
      <c r="I482" s="15">
        <v>2.5585871110229998</v>
      </c>
      <c r="J482" s="15">
        <v>8.3465801827790003</v>
      </c>
      <c r="K482" s="15">
        <v>3.9792008496600002</v>
      </c>
      <c r="L482" s="15">
        <v>-0.14593300953300001</v>
      </c>
      <c r="M482" s="15">
        <v>2.3187214599280002</v>
      </c>
      <c r="N482" s="15">
        <v>5.6981890842189999</v>
      </c>
      <c r="O482" s="15">
        <v>6.5515933327170002</v>
      </c>
      <c r="P482" s="15">
        <v>10.286729306529001</v>
      </c>
      <c r="Q482" s="15">
        <v>10.323741390574</v>
      </c>
      <c r="R482" s="15">
        <v>3.1575218985450002</v>
      </c>
      <c r="S482" s="15">
        <v>3.8552438323109999</v>
      </c>
      <c r="T482" s="15">
        <v>11.044468542721001</v>
      </c>
      <c r="U482" s="15">
        <v>15.002881024886999</v>
      </c>
      <c r="Y482" s="22"/>
      <c r="Z482" s="22"/>
      <c r="AA482" s="22"/>
      <c r="AB482" s="27"/>
      <c r="AC482" s="28"/>
    </row>
    <row r="483" spans="1:29">
      <c r="A483" s="6" t="s">
        <v>42</v>
      </c>
      <c r="B483" s="11" t="s">
        <v>72</v>
      </c>
      <c r="C483" s="14">
        <v>8.5549257226319995</v>
      </c>
      <c r="D483" s="14">
        <v>-3.8130576426310001</v>
      </c>
      <c r="E483" s="14">
        <v>18.876645556311001</v>
      </c>
      <c r="F483" s="14">
        <v>0.42876068319799998</v>
      </c>
      <c r="G483" s="14">
        <v>8.6666399897390001</v>
      </c>
      <c r="H483" s="14">
        <v>3.0570466170519999</v>
      </c>
      <c r="I483" s="14">
        <v>6.6759190359199998</v>
      </c>
      <c r="J483" s="14">
        <v>6.3027618299899997</v>
      </c>
      <c r="K483" s="14">
        <v>9.7544873089280006</v>
      </c>
      <c r="L483" s="14">
        <v>-1.9015346959370001</v>
      </c>
      <c r="M483" s="14">
        <v>7.7000318947680002</v>
      </c>
      <c r="N483" s="14">
        <v>11.690134127575</v>
      </c>
      <c r="O483" s="14">
        <v>4.8866175032669998</v>
      </c>
      <c r="P483" s="14">
        <v>12.694852414828</v>
      </c>
      <c r="Q483" s="14">
        <v>4.0518292384799999</v>
      </c>
      <c r="R483" s="14">
        <v>4.4622884333509996</v>
      </c>
      <c r="S483" s="14">
        <v>6.8718105548840001</v>
      </c>
      <c r="T483" s="14">
        <v>2.3007407824169999</v>
      </c>
      <c r="U483" s="14">
        <v>6.9866770694570004</v>
      </c>
      <c r="Y483" s="22"/>
      <c r="Z483" s="22"/>
      <c r="AA483" s="22"/>
      <c r="AB483" s="27"/>
      <c r="AC483" s="28"/>
    </row>
    <row r="484" spans="1:29">
      <c r="A484" s="5" t="s">
        <v>43</v>
      </c>
      <c r="B484" s="8" t="s">
        <v>72</v>
      </c>
      <c r="C484" s="15">
        <v>8.9560267271090002</v>
      </c>
      <c r="D484" s="15">
        <v>3.744100324053</v>
      </c>
      <c r="E484" s="15">
        <v>1.1877581513419999</v>
      </c>
      <c r="F484" s="15">
        <v>8.9346738977910007</v>
      </c>
      <c r="G484" s="15">
        <v>8.5299345371069997</v>
      </c>
      <c r="H484" s="15">
        <v>6.3454425902710003</v>
      </c>
      <c r="I484" s="15">
        <v>1.0890304721390001</v>
      </c>
      <c r="J484" s="15">
        <v>8.2144441979600007</v>
      </c>
      <c r="K484" s="15">
        <v>8.4033705401940004</v>
      </c>
      <c r="L484" s="15">
        <v>2.1986157654229999</v>
      </c>
      <c r="M484" s="15">
        <v>2.6789063079100002</v>
      </c>
      <c r="N484" s="15">
        <v>6.9971474395120001</v>
      </c>
      <c r="O484" s="15">
        <v>5.5770158123610001</v>
      </c>
      <c r="P484" s="15">
        <v>4.9335029020830001</v>
      </c>
      <c r="Q484" s="15">
        <v>4.1953396210260001</v>
      </c>
      <c r="R484" s="15">
        <v>2.5495601380320001</v>
      </c>
      <c r="S484" s="15">
        <v>4.9715103615179999</v>
      </c>
      <c r="T484" s="15">
        <v>6.8376748051489997</v>
      </c>
      <c r="U484" s="15">
        <v>10.823013551319001</v>
      </c>
      <c r="Y484" s="22"/>
      <c r="Z484" s="22"/>
      <c r="AA484" s="22"/>
      <c r="AB484" s="27"/>
      <c r="AC484" s="28"/>
    </row>
    <row r="485" spans="1:29">
      <c r="A485" s="6" t="s">
        <v>44</v>
      </c>
      <c r="B485" s="11" t="s">
        <v>72</v>
      </c>
      <c r="C485" s="14">
        <v>-0.59639367547900002</v>
      </c>
      <c r="D485" s="14">
        <v>5.2949660415609996</v>
      </c>
      <c r="E485" s="14">
        <v>0.67349575402899997</v>
      </c>
      <c r="F485" s="14">
        <v>4.7432163407400001</v>
      </c>
      <c r="G485" s="14">
        <v>-0.48581416629200003</v>
      </c>
      <c r="H485" s="14">
        <v>4.7189122682090003</v>
      </c>
      <c r="I485" s="14">
        <v>5.8129328585569997</v>
      </c>
      <c r="J485" s="14">
        <v>2.6869848689450002</v>
      </c>
      <c r="K485" s="14">
        <v>5.8678811804290003</v>
      </c>
      <c r="L485" s="14">
        <v>4.1056863195869999</v>
      </c>
      <c r="M485" s="14">
        <v>-5.1154744431110002</v>
      </c>
      <c r="N485" s="14">
        <v>0.66290545759499997</v>
      </c>
      <c r="O485" s="14">
        <v>5.7565280545280002</v>
      </c>
      <c r="P485" s="14">
        <v>12.558892024028999</v>
      </c>
      <c r="Q485" s="14">
        <v>3.0403241922889999</v>
      </c>
      <c r="R485" s="14">
        <v>0.578239865849</v>
      </c>
      <c r="S485" s="14">
        <v>0.98171056881399998</v>
      </c>
      <c r="T485" s="14">
        <v>1.713283538619</v>
      </c>
      <c r="U485" s="14">
        <v>6.2291981782479997</v>
      </c>
      <c r="Y485" s="22"/>
      <c r="Z485" s="22"/>
      <c r="AA485" s="22"/>
      <c r="AB485" s="27"/>
      <c r="AC485" s="28"/>
    </row>
    <row r="486" spans="1:29">
      <c r="A486" s="5" t="s">
        <v>45</v>
      </c>
      <c r="B486" s="8" t="s">
        <v>72</v>
      </c>
      <c r="C486" s="15">
        <v>1.5462382925810001</v>
      </c>
      <c r="D486" s="15">
        <v>4.913091971669</v>
      </c>
      <c r="E486" s="15">
        <v>4.0823162458760001</v>
      </c>
      <c r="F486" s="15">
        <v>3.4372756663890001</v>
      </c>
      <c r="G486" s="15">
        <v>6.2909559191020001</v>
      </c>
      <c r="H486" s="15">
        <v>11.368739775225</v>
      </c>
      <c r="I486" s="15">
        <v>7.3055780840339999</v>
      </c>
      <c r="J486" s="15">
        <v>6.933623955691</v>
      </c>
      <c r="K486" s="15">
        <v>1.0985148705959999</v>
      </c>
      <c r="L486" s="15">
        <v>-0.350173000575</v>
      </c>
      <c r="M486" s="15">
        <v>1.495429472226</v>
      </c>
      <c r="N486" s="15">
        <v>4.7211840234359999</v>
      </c>
      <c r="O486" s="15">
        <v>4.1437793719620002</v>
      </c>
      <c r="P486" s="15">
        <v>7.2774874667749998</v>
      </c>
      <c r="Q486" s="15">
        <v>4.6499634693700003</v>
      </c>
      <c r="R486" s="15">
        <v>3.8279343969580002</v>
      </c>
      <c r="S486" s="15">
        <v>4.9371238024200004</v>
      </c>
      <c r="T486" s="15">
        <v>8.6782940041759993</v>
      </c>
      <c r="U486" s="15">
        <v>5.0464165362489997</v>
      </c>
      <c r="Y486" s="22"/>
      <c r="Z486" s="22"/>
      <c r="AA486" s="22"/>
      <c r="AB486" s="27"/>
      <c r="AC486" s="28"/>
    </row>
    <row r="487" spans="1:29">
      <c r="A487" s="6" t="s">
        <v>46</v>
      </c>
      <c r="B487" s="11" t="s">
        <v>72</v>
      </c>
      <c r="C487" s="14">
        <v>2.2069564126480001</v>
      </c>
      <c r="D487" s="14">
        <v>1.4868247211679999</v>
      </c>
      <c r="E487" s="14">
        <v>4.1420161876210004</v>
      </c>
      <c r="F487" s="14">
        <v>2.4353143284400001</v>
      </c>
      <c r="G487" s="14">
        <v>2.4518556087459999</v>
      </c>
      <c r="H487" s="14">
        <v>3.7829941575410002</v>
      </c>
      <c r="I487" s="14">
        <v>2.8657352321139999</v>
      </c>
      <c r="J487" s="14">
        <v>9.7099467510879993</v>
      </c>
      <c r="K487" s="14">
        <v>7.5755768160589998</v>
      </c>
      <c r="L487" s="14">
        <v>3.9654857627650002</v>
      </c>
      <c r="M487" s="14">
        <v>2.8979513357650002</v>
      </c>
      <c r="N487" s="14">
        <v>8.5043208106009995</v>
      </c>
      <c r="O487" s="14">
        <v>3.3719843025289999</v>
      </c>
      <c r="P487" s="14">
        <v>3.973245628361</v>
      </c>
      <c r="Q487" s="14">
        <v>3.523793226659</v>
      </c>
      <c r="R487" s="14">
        <v>2.2511790710790001</v>
      </c>
      <c r="S487" s="14">
        <v>6.3102334267350004</v>
      </c>
      <c r="T487" s="14">
        <v>3.1808172147130001</v>
      </c>
      <c r="U487" s="14">
        <v>9.6184680659119994</v>
      </c>
      <c r="Y487" s="22"/>
      <c r="Z487" s="22"/>
      <c r="AA487" s="22"/>
      <c r="AB487" s="27"/>
      <c r="AC487" s="28"/>
    </row>
    <row r="488" spans="1:29">
      <c r="A488" s="5" t="s">
        <v>47</v>
      </c>
      <c r="B488" s="8" t="s">
        <v>72</v>
      </c>
      <c r="C488" s="15">
        <v>4.8979229114700003</v>
      </c>
      <c r="D488" s="15">
        <v>4.2417267346359999</v>
      </c>
      <c r="E488" s="15">
        <v>2.8421230269810001</v>
      </c>
      <c r="F488" s="15">
        <v>6.1338027349970003</v>
      </c>
      <c r="G488" s="15">
        <v>-3.1056325635889999</v>
      </c>
      <c r="H488" s="15">
        <v>6.9682605763929999</v>
      </c>
      <c r="I488" s="15">
        <v>6.0245709733780002</v>
      </c>
      <c r="J488" s="15">
        <v>8.116959651737</v>
      </c>
      <c r="K488" s="15">
        <v>8.1146107844830002</v>
      </c>
      <c r="L488" s="15">
        <v>4.836704289949</v>
      </c>
      <c r="M488" s="15">
        <v>6.002816638514</v>
      </c>
      <c r="N488" s="15">
        <v>13.153301623174</v>
      </c>
      <c r="O488" s="15">
        <v>6.6768876821300003</v>
      </c>
      <c r="P488" s="15">
        <v>10.930466573631</v>
      </c>
      <c r="Q488" s="15">
        <v>1.309927345687</v>
      </c>
      <c r="R488" s="15">
        <v>5.4072405083130004</v>
      </c>
      <c r="S488" s="15">
        <v>5.858042080633</v>
      </c>
      <c r="T488" s="15">
        <v>15.629467716653</v>
      </c>
      <c r="U488" s="15">
        <v>13.47751796553</v>
      </c>
      <c r="Y488" s="22"/>
      <c r="Z488" s="22"/>
      <c r="AA488" s="22"/>
      <c r="AB488" s="27"/>
      <c r="AC488" s="28"/>
    </row>
    <row r="489" spans="1:29">
      <c r="A489" s="6" t="s">
        <v>48</v>
      </c>
      <c r="B489" s="11" t="s">
        <v>72</v>
      </c>
      <c r="C489" s="14">
        <v>5.720635596808</v>
      </c>
      <c r="D489" s="14">
        <v>4.4389923273359999</v>
      </c>
      <c r="E489" s="14">
        <v>-2.098849337241</v>
      </c>
      <c r="F489" s="14">
        <v>7.335353674826</v>
      </c>
      <c r="G489" s="14">
        <v>5.0975041825550003</v>
      </c>
      <c r="H489" s="14">
        <v>6.6834965161340003</v>
      </c>
      <c r="I489" s="14">
        <v>-2.3233465470920001</v>
      </c>
      <c r="J489" s="14">
        <v>4.8197556626890004</v>
      </c>
      <c r="K489" s="14">
        <v>3.5049009913510001</v>
      </c>
      <c r="L489" s="14">
        <v>3.8663019427230001</v>
      </c>
      <c r="M489" s="14">
        <v>-1.0136529176289999</v>
      </c>
      <c r="N489" s="14">
        <v>7.5472298735220003</v>
      </c>
      <c r="O489" s="14">
        <v>2.4543308850869998</v>
      </c>
      <c r="P489" s="14">
        <v>5.526040281317</v>
      </c>
      <c r="Q489" s="14">
        <v>3.650212491475</v>
      </c>
      <c r="R489" s="14">
        <v>2.7771152465569999</v>
      </c>
      <c r="S489" s="14">
        <v>2.2412190527489999</v>
      </c>
      <c r="T489" s="14">
        <v>4.138320528475</v>
      </c>
      <c r="U489" s="14">
        <v>14.107854164414</v>
      </c>
      <c r="Y489" s="22"/>
      <c r="Z489" s="22"/>
      <c r="AA489" s="22"/>
      <c r="AB489" s="27"/>
      <c r="AC489" s="28"/>
    </row>
    <row r="490" spans="1:29">
      <c r="A490" s="5" t="s">
        <v>49</v>
      </c>
      <c r="B490" s="8" t="s">
        <v>72</v>
      </c>
      <c r="C490" s="15">
        <v>17.711522728993</v>
      </c>
      <c r="D490" s="15">
        <v>-30.919563354314999</v>
      </c>
      <c r="E490" s="15">
        <v>93.577559622909007</v>
      </c>
      <c r="F490" s="15">
        <v>-13.795540504915</v>
      </c>
      <c r="G490" s="15">
        <v>14.718086962934001</v>
      </c>
      <c r="H490" s="15">
        <v>-11.944261913268001</v>
      </c>
      <c r="I490" s="15">
        <v>22.48317089683</v>
      </c>
      <c r="J490" s="15">
        <v>6.6362073169190001</v>
      </c>
      <c r="K490" s="15">
        <v>18.486415162615</v>
      </c>
      <c r="L490" s="15">
        <v>-16.133039521082001</v>
      </c>
      <c r="M490" s="15">
        <v>27.285883762560001</v>
      </c>
      <c r="N490" s="15">
        <v>19.215881660767</v>
      </c>
      <c r="O490" s="15">
        <v>-25.590265349235001</v>
      </c>
      <c r="P490" s="15">
        <v>59.680493897068999</v>
      </c>
      <c r="Q490" s="15">
        <v>25.760930652233998</v>
      </c>
      <c r="R490" s="15">
        <v>-1.6534322090110001</v>
      </c>
      <c r="S490" s="15">
        <v>7.7414839740390002</v>
      </c>
      <c r="T490" s="15">
        <v>1.679751115188</v>
      </c>
      <c r="U490" s="15">
        <v>-2.4840359816E-2</v>
      </c>
      <c r="Y490" s="22"/>
      <c r="Z490" s="22"/>
      <c r="AA490" s="22"/>
      <c r="AB490" s="27"/>
      <c r="AC490" s="28"/>
    </row>
    <row r="491" spans="1:29">
      <c r="A491" s="6" t="s">
        <v>50</v>
      </c>
      <c r="B491" s="11" t="s">
        <v>72</v>
      </c>
      <c r="C491" s="14">
        <v>3.8731355384100001</v>
      </c>
      <c r="D491" s="14">
        <v>-0.38133883086699999</v>
      </c>
      <c r="E491" s="14">
        <v>6.4163029034779999</v>
      </c>
      <c r="F491" s="14">
        <v>10.273230678151</v>
      </c>
      <c r="G491" s="14">
        <v>8.0679152906040006</v>
      </c>
      <c r="H491" s="14">
        <v>4.2176075021589998</v>
      </c>
      <c r="I491" s="14">
        <v>-1.3659475270150001</v>
      </c>
      <c r="J491" s="14">
        <v>-3.8640225284979999</v>
      </c>
      <c r="K491" s="14">
        <v>6.1927560737720002</v>
      </c>
      <c r="L491" s="14">
        <v>1.5844784711269999</v>
      </c>
      <c r="M491" s="14">
        <v>5.3623311574950003</v>
      </c>
      <c r="N491" s="14">
        <v>5.5623900601749998</v>
      </c>
      <c r="O491" s="14">
        <v>9.8393271861820004</v>
      </c>
      <c r="P491" s="14">
        <v>3.9331855669190001</v>
      </c>
      <c r="Q491" s="14">
        <v>0.96495899893600001</v>
      </c>
      <c r="R491" s="14">
        <v>3.6379361977109999</v>
      </c>
      <c r="S491" s="14">
        <v>3.11559656278</v>
      </c>
      <c r="T491" s="14">
        <v>5.4460109918989996</v>
      </c>
      <c r="U491" s="14">
        <v>12.127775446059999</v>
      </c>
      <c r="Y491" s="22"/>
      <c r="Z491" s="22"/>
      <c r="AA491" s="22"/>
      <c r="AB491" s="27"/>
      <c r="AC491" s="28"/>
    </row>
    <row r="492" spans="1:29">
      <c r="A492" s="5" t="s">
        <v>51</v>
      </c>
      <c r="B492" s="8" t="s">
        <v>72</v>
      </c>
      <c r="C492" s="15">
        <v>28.196884713907998</v>
      </c>
      <c r="D492" s="15">
        <v>51.121303395009001</v>
      </c>
      <c r="E492" s="15">
        <v>12.689866784196999</v>
      </c>
      <c r="F492" s="15">
        <v>3.25373636537</v>
      </c>
      <c r="G492" s="15">
        <v>24.007050001136999</v>
      </c>
      <c r="H492" s="15">
        <v>-3.6654682813370001</v>
      </c>
      <c r="I492" s="15">
        <v>-0.598569185788</v>
      </c>
      <c r="J492" s="15">
        <v>0.95032591093600005</v>
      </c>
      <c r="K492" s="15">
        <v>3.329767282667</v>
      </c>
      <c r="L492" s="15">
        <v>1.6756787521950001</v>
      </c>
      <c r="M492" s="15">
        <v>0.48703429181199998</v>
      </c>
      <c r="N492" s="15">
        <v>7.1508369981530002</v>
      </c>
      <c r="O492" s="15">
        <v>11.465181647927</v>
      </c>
      <c r="P492" s="15">
        <v>7.1916653878370003</v>
      </c>
      <c r="Q492" s="15">
        <v>1.305111221937</v>
      </c>
      <c r="R492" s="15">
        <v>11.052154026778</v>
      </c>
      <c r="S492" s="15">
        <v>5.3710468336549999</v>
      </c>
      <c r="T492" s="15">
        <v>9.4903892389069995</v>
      </c>
      <c r="U492" s="15">
        <v>3.0025064470120002</v>
      </c>
      <c r="Y492" s="22"/>
      <c r="Z492" s="22"/>
      <c r="AA492" s="22"/>
      <c r="AB492" s="27"/>
      <c r="AC492" s="28"/>
    </row>
    <row r="493" spans="1:29">
      <c r="A493" s="6" t="s">
        <v>52</v>
      </c>
      <c r="B493" s="11" t="s">
        <v>72</v>
      </c>
      <c r="C493" s="14">
        <v>6.3460637723220001</v>
      </c>
      <c r="D493" s="14">
        <v>-1.0273620458299999</v>
      </c>
      <c r="E493" s="14">
        <v>5.8152670843259999</v>
      </c>
      <c r="F493" s="14">
        <v>1.8200132727489999</v>
      </c>
      <c r="G493" s="14">
        <v>3.9120808328750001</v>
      </c>
      <c r="H493" s="14">
        <v>18.142062159316001</v>
      </c>
      <c r="I493" s="14">
        <v>-0.74826736903199997</v>
      </c>
      <c r="J493" s="14">
        <v>2.968892764859</v>
      </c>
      <c r="K493" s="14">
        <v>9.3172179332509995</v>
      </c>
      <c r="L493" s="14">
        <v>0.105395687041</v>
      </c>
      <c r="M493" s="14">
        <v>1.5793952414320001</v>
      </c>
      <c r="N493" s="14">
        <v>11.571643344842</v>
      </c>
      <c r="O493" s="14">
        <v>17.095089542231001</v>
      </c>
      <c r="P493" s="14">
        <v>5.633139759134</v>
      </c>
      <c r="Q493" s="14">
        <v>-3.3687967605260001</v>
      </c>
      <c r="R493" s="14">
        <v>7.5987881751569999</v>
      </c>
      <c r="S493" s="14">
        <v>8.2883150373349999</v>
      </c>
      <c r="T493" s="14">
        <v>-1.201597411127</v>
      </c>
      <c r="U493" s="14">
        <v>7.7992392963850001</v>
      </c>
      <c r="Y493" s="22"/>
      <c r="Z493" s="22"/>
      <c r="AA493" s="22"/>
      <c r="AB493" s="27"/>
      <c r="AC493" s="28"/>
    </row>
    <row r="494" spans="1:29">
      <c r="A494" s="5" t="s">
        <v>53</v>
      </c>
      <c r="B494" s="8" t="s">
        <v>72</v>
      </c>
      <c r="C494" s="15">
        <v>-15.082578546157</v>
      </c>
      <c r="D494" s="15">
        <v>1.632884232259</v>
      </c>
      <c r="E494" s="15">
        <v>7.2883910478190002</v>
      </c>
      <c r="F494" s="15">
        <v>6.9017169998429999</v>
      </c>
      <c r="G494" s="15">
        <v>-1.0096615970689999</v>
      </c>
      <c r="H494" s="15">
        <v>-2.5263454430449999</v>
      </c>
      <c r="I494" s="15">
        <v>2.7581887655470001</v>
      </c>
      <c r="J494" s="15">
        <v>8.0783198100890008</v>
      </c>
      <c r="K494" s="15">
        <v>6.6981172734949999</v>
      </c>
      <c r="L494" s="15">
        <v>7.4734605090240001</v>
      </c>
      <c r="M494" s="15">
        <v>5.1152247157869999</v>
      </c>
      <c r="N494" s="15">
        <v>10.119146733855001</v>
      </c>
      <c r="O494" s="15">
        <v>4.7677704761150004</v>
      </c>
      <c r="P494" s="15">
        <v>13.459749331915001</v>
      </c>
      <c r="Q494" s="15">
        <v>4.3892643356069998</v>
      </c>
      <c r="R494" s="15">
        <v>7.9051439465289999</v>
      </c>
      <c r="S494" s="15">
        <v>2.6120657376950001</v>
      </c>
      <c r="T494" s="15">
        <v>1.30710631817</v>
      </c>
      <c r="U494" s="15">
        <v>10.132232753701</v>
      </c>
      <c r="Y494" s="22"/>
      <c r="Z494" s="22"/>
      <c r="AA494" s="22"/>
      <c r="AB494" s="27"/>
      <c r="AC494" s="28"/>
    </row>
    <row r="495" spans="1:29">
      <c r="A495" s="6" t="s">
        <v>54</v>
      </c>
      <c r="B495" s="11" t="s">
        <v>72</v>
      </c>
      <c r="C495" s="14">
        <v>7.4522865410190002</v>
      </c>
      <c r="D495" s="14">
        <v>7.8164955778299996</v>
      </c>
      <c r="E495" s="14">
        <v>4.383086646342</v>
      </c>
      <c r="F495" s="14">
        <v>1.586444143337</v>
      </c>
      <c r="G495" s="14">
        <v>4.7111997752399999</v>
      </c>
      <c r="H495" s="14">
        <v>11.302230316643</v>
      </c>
      <c r="I495" s="14">
        <v>7.9256834246369996</v>
      </c>
      <c r="J495" s="14">
        <v>6.9758430271130001</v>
      </c>
      <c r="K495" s="14">
        <v>4.5825854524179999</v>
      </c>
      <c r="L495" s="14">
        <v>4.7638643044929996</v>
      </c>
      <c r="M495" s="14">
        <v>5.7292440312929998</v>
      </c>
      <c r="N495" s="14">
        <v>17.100618667409002</v>
      </c>
      <c r="O495" s="14">
        <v>9.5161724775480003</v>
      </c>
      <c r="P495" s="14">
        <v>8.5664208220550009</v>
      </c>
      <c r="Q495" s="14">
        <v>13.519612099256999</v>
      </c>
      <c r="R495" s="14">
        <v>-1.372378517876</v>
      </c>
      <c r="S495" s="14">
        <v>4.6775911194309998</v>
      </c>
      <c r="T495" s="14">
        <v>2.8494646821980001</v>
      </c>
      <c r="U495" s="14">
        <v>2.0285380077789998</v>
      </c>
      <c r="Y495" s="22"/>
      <c r="Z495" s="22"/>
      <c r="AA495" s="22"/>
      <c r="AB495" s="27"/>
      <c r="AC495" s="28"/>
    </row>
    <row r="496" spans="1:29">
      <c r="A496" s="5" t="s">
        <v>55</v>
      </c>
      <c r="B496" s="8" t="s">
        <v>72</v>
      </c>
      <c r="C496" s="15">
        <v>6.6291516276270004</v>
      </c>
      <c r="D496" s="15">
        <v>6.5599749798299998</v>
      </c>
      <c r="E496" s="15">
        <v>5.5097981133699996</v>
      </c>
      <c r="F496" s="15">
        <v>5.8714172527709998</v>
      </c>
      <c r="G496" s="15">
        <v>6.2637735261590004</v>
      </c>
      <c r="H496" s="15">
        <v>5.5337003996299998</v>
      </c>
      <c r="I496" s="15">
        <v>1.667166904571</v>
      </c>
      <c r="J496" s="15">
        <v>4.530822297786</v>
      </c>
      <c r="K496" s="15">
        <v>5.085661082823</v>
      </c>
      <c r="L496" s="15">
        <v>2.824775381727</v>
      </c>
      <c r="M496" s="15">
        <v>3.4501375779400001</v>
      </c>
      <c r="N496" s="15">
        <v>3.7849470128460001</v>
      </c>
      <c r="O496" s="15">
        <v>4.555097607385</v>
      </c>
      <c r="P496" s="15">
        <v>6.3359168760999998</v>
      </c>
      <c r="Q496" s="15">
        <v>4.8309772514659999</v>
      </c>
      <c r="R496" s="15">
        <v>3.1387583723149999</v>
      </c>
      <c r="S496" s="15">
        <v>4.1186045730440002</v>
      </c>
      <c r="T496" s="15">
        <v>2.7934175504350001</v>
      </c>
      <c r="U496" s="15">
        <v>7.2633102427990002</v>
      </c>
      <c r="Y496" s="22"/>
      <c r="Z496" s="22"/>
      <c r="AA496" s="22"/>
      <c r="AB496" s="27"/>
      <c r="AC496" s="28"/>
    </row>
    <row r="497" spans="1:29">
      <c r="A497" s="6" t="s">
        <v>56</v>
      </c>
      <c r="B497" s="11" t="s">
        <v>72</v>
      </c>
      <c r="C497" s="14">
        <v>8.5270491502110008</v>
      </c>
      <c r="D497" s="14">
        <v>4.5007154472720003</v>
      </c>
      <c r="E497" s="14">
        <v>4.026802074281</v>
      </c>
      <c r="F497" s="14">
        <v>6.6696175096869998</v>
      </c>
      <c r="G497" s="14">
        <v>9.1542110954879998</v>
      </c>
      <c r="H497" s="14">
        <v>6.6026298532330001</v>
      </c>
      <c r="I497" s="14">
        <v>1.612420130821</v>
      </c>
      <c r="J497" s="14">
        <v>5.4621191835839999</v>
      </c>
      <c r="K497" s="14">
        <v>6.7098147733109998</v>
      </c>
      <c r="L497" s="14">
        <v>1.928355133658</v>
      </c>
      <c r="M497" s="14">
        <v>1.240391190922</v>
      </c>
      <c r="N497" s="14">
        <v>7.5966058448710001</v>
      </c>
      <c r="O497" s="14">
        <v>8.5279402518970002</v>
      </c>
      <c r="P497" s="14">
        <v>7.4012507853149998</v>
      </c>
      <c r="Q497" s="14">
        <v>4.4982308880190001</v>
      </c>
      <c r="R497" s="14">
        <v>3.0521108951699998</v>
      </c>
      <c r="S497" s="14">
        <v>4.6352880117190001</v>
      </c>
      <c r="T497" s="14">
        <v>5.2965979068979996</v>
      </c>
      <c r="U497" s="14">
        <v>8.6502475668599992</v>
      </c>
      <c r="Y497" s="22"/>
      <c r="Z497" s="22"/>
      <c r="AA497" s="22"/>
      <c r="AB497" s="27"/>
      <c r="AC497" s="28"/>
    </row>
    <row r="498" spans="1:29">
      <c r="A498" s="5" t="s">
        <v>57</v>
      </c>
      <c r="B498" s="8" t="s">
        <v>72</v>
      </c>
      <c r="C498" s="15">
        <v>8.7735020308900005</v>
      </c>
      <c r="D498" s="15">
        <v>5.5842382774369996</v>
      </c>
      <c r="E498" s="15">
        <v>1.8978176690190001</v>
      </c>
      <c r="F498" s="15">
        <v>7.9333246057039997</v>
      </c>
      <c r="G498" s="15">
        <v>7.9679697051279996</v>
      </c>
      <c r="H498" s="15">
        <v>10.826017623403001</v>
      </c>
      <c r="I498" s="15">
        <v>-0.33389181248700001</v>
      </c>
      <c r="J498" s="15">
        <v>4.7242985552260004</v>
      </c>
      <c r="K498" s="15">
        <v>7.7907087464849996</v>
      </c>
      <c r="L498" s="15">
        <v>1.0815827779960001</v>
      </c>
      <c r="M498" s="15">
        <v>3.5413464662449998</v>
      </c>
      <c r="N498" s="15">
        <v>3.9734417413130001</v>
      </c>
      <c r="O498" s="15">
        <v>11.884129140696</v>
      </c>
      <c r="P498" s="15">
        <v>7.486236021821</v>
      </c>
      <c r="Q498" s="15">
        <v>7.3388199940550001</v>
      </c>
      <c r="R498" s="15">
        <v>1.948358964149</v>
      </c>
      <c r="S498" s="15">
        <v>4.7569961965019996</v>
      </c>
      <c r="T498" s="15">
        <v>2.732848560906</v>
      </c>
      <c r="U498" s="15">
        <v>8.8907955323240007</v>
      </c>
      <c r="Y498" s="22"/>
      <c r="Z498" s="22"/>
      <c r="AA498" s="22"/>
      <c r="AB498" s="27"/>
      <c r="AC498" s="28"/>
    </row>
    <row r="499" spans="1:29">
      <c r="A499" s="6" t="s">
        <v>58</v>
      </c>
      <c r="B499" s="11" t="s">
        <v>72</v>
      </c>
      <c r="C499" s="14">
        <v>5.4001443907670001</v>
      </c>
      <c r="D499" s="14">
        <v>5.6327953004019999</v>
      </c>
      <c r="E499" s="14">
        <v>9.4564944317849999</v>
      </c>
      <c r="F499" s="14">
        <v>2.983932014599</v>
      </c>
      <c r="G499" s="14">
        <v>7.6613878779949998</v>
      </c>
      <c r="H499" s="14">
        <v>4.6538207214189997</v>
      </c>
      <c r="I499" s="14">
        <v>0.92431181361400006</v>
      </c>
      <c r="J499" s="14">
        <v>10.094480685902001</v>
      </c>
      <c r="K499" s="14">
        <v>6.6979782888379997</v>
      </c>
      <c r="L499" s="14">
        <v>2.5443365949440002</v>
      </c>
      <c r="M499" s="14">
        <v>3.1738347453490001</v>
      </c>
      <c r="N499" s="14">
        <v>3.4130465165959998</v>
      </c>
      <c r="O499" s="14">
        <v>-0.209549925251</v>
      </c>
      <c r="P499" s="14">
        <v>14.761890257878999</v>
      </c>
      <c r="Q499" s="14">
        <v>6.9607212009520003</v>
      </c>
      <c r="R499" s="14">
        <v>3.5280372839740002</v>
      </c>
      <c r="S499" s="14">
        <v>4.5007959879820003</v>
      </c>
      <c r="T499" s="14">
        <v>1.23878152155</v>
      </c>
      <c r="U499" s="14">
        <v>5.3819744532879996</v>
      </c>
      <c r="Y499" s="22"/>
      <c r="Z499" s="22"/>
      <c r="AA499" s="22"/>
      <c r="AB499" s="27"/>
      <c r="AC499" s="28"/>
    </row>
    <row r="500" spans="1:29">
      <c r="A500" s="5" t="s">
        <v>59</v>
      </c>
      <c r="B500" s="8" t="s">
        <v>72</v>
      </c>
      <c r="C500" s="15">
        <v>8.6719605927369994</v>
      </c>
      <c r="D500" s="15">
        <v>12.191668160988</v>
      </c>
      <c r="E500" s="15">
        <v>13.299433406045001</v>
      </c>
      <c r="F500" s="15">
        <v>0.89559627693499999</v>
      </c>
      <c r="G500" s="15">
        <v>-0.118249163852</v>
      </c>
      <c r="H500" s="15">
        <v>11.866042033527</v>
      </c>
      <c r="I500" s="15">
        <v>3.1990543793040001</v>
      </c>
      <c r="J500" s="15">
        <v>-9.4525324512700006</v>
      </c>
      <c r="K500" s="15">
        <v>-14.567587711521</v>
      </c>
      <c r="L500" s="15">
        <v>-1.350920373726</v>
      </c>
      <c r="M500" s="15">
        <v>-4.3347201199549996</v>
      </c>
      <c r="N500" s="15">
        <v>-17.347573503498001</v>
      </c>
      <c r="O500" s="15">
        <v>-24.995901281338998</v>
      </c>
      <c r="P500" s="15">
        <v>-5.6382394790859998</v>
      </c>
      <c r="Q500" s="15">
        <v>-0.56559388500899999</v>
      </c>
      <c r="R500" s="15">
        <v>-1.281218341035</v>
      </c>
      <c r="S500" s="15">
        <v>-3.0952776464639999</v>
      </c>
      <c r="T500" s="15">
        <v>-0.13062892514900001</v>
      </c>
      <c r="U500" s="15">
        <v>-2.3899837606849998</v>
      </c>
      <c r="Y500" s="22"/>
      <c r="Z500" s="22"/>
      <c r="AA500" s="22"/>
      <c r="AB500" s="27"/>
      <c r="AC500" s="28"/>
    </row>
    <row r="501" spans="1:29">
      <c r="A501" s="6" t="s">
        <v>60</v>
      </c>
      <c r="B501" s="11" t="s">
        <v>72</v>
      </c>
      <c r="C501" s="14">
        <v>-3.0344299380609998</v>
      </c>
      <c r="D501" s="14">
        <v>47.125815135175998</v>
      </c>
      <c r="E501" s="14">
        <v>-2.4939813163019999</v>
      </c>
      <c r="F501" s="14">
        <v>7.0677014944690004</v>
      </c>
      <c r="G501" s="14">
        <v>-6.5449818670389996</v>
      </c>
      <c r="H501" s="14">
        <v>-3.2626446219940002</v>
      </c>
      <c r="I501" s="14">
        <v>-12.943534284928999</v>
      </c>
      <c r="J501" s="14">
        <v>0.39935492466099998</v>
      </c>
      <c r="K501" s="14">
        <v>-0.122589531601</v>
      </c>
      <c r="L501" s="14">
        <v>0.212892051552</v>
      </c>
      <c r="M501" s="14">
        <v>2.6282102834060002</v>
      </c>
      <c r="N501" s="14">
        <v>-4.4486783699309997</v>
      </c>
      <c r="O501" s="14">
        <v>4.0787878438860004</v>
      </c>
      <c r="P501" s="14">
        <v>3.3281407916679999</v>
      </c>
      <c r="Q501" s="14">
        <v>4.895897682747</v>
      </c>
      <c r="R501" s="14">
        <v>3.5111740775800002</v>
      </c>
      <c r="S501" s="14">
        <v>6.0305916333090002</v>
      </c>
      <c r="T501" s="14">
        <v>-3.5765082681579998</v>
      </c>
      <c r="U501" s="14">
        <v>18.556131799079001</v>
      </c>
      <c r="Y501" s="22"/>
      <c r="Z501" s="22"/>
      <c r="AA501" s="22"/>
      <c r="AB501" s="27"/>
      <c r="AC501" s="28"/>
    </row>
    <row r="502" spans="1:29">
      <c r="A502" s="5" t="s">
        <v>61</v>
      </c>
      <c r="B502" s="8" t="s">
        <v>72</v>
      </c>
      <c r="C502" s="15">
        <v>4.2628784401399997</v>
      </c>
      <c r="D502" s="15">
        <v>4.028158939411</v>
      </c>
      <c r="E502" s="15">
        <v>5.4278299407350001</v>
      </c>
      <c r="F502" s="15">
        <v>3.3040203367849998</v>
      </c>
      <c r="G502" s="15">
        <v>4.821491866173</v>
      </c>
      <c r="H502" s="15">
        <v>2.1571939074170001</v>
      </c>
      <c r="I502" s="15">
        <v>2.8814887077720002</v>
      </c>
      <c r="J502" s="15">
        <v>2.7550331261130001</v>
      </c>
      <c r="K502" s="15">
        <v>2.2211251090280002</v>
      </c>
      <c r="L502" s="15">
        <v>3.623415358855</v>
      </c>
      <c r="M502" s="15">
        <v>3.4907799731789999</v>
      </c>
      <c r="N502" s="15">
        <v>2.3885526114369999</v>
      </c>
      <c r="O502" s="15">
        <v>1.8433515444949999</v>
      </c>
      <c r="P502" s="15">
        <v>2.6306809232230002</v>
      </c>
      <c r="Q502" s="15">
        <v>1.333394773262</v>
      </c>
      <c r="R502" s="15">
        <v>2.5979609445529999</v>
      </c>
      <c r="S502" s="15">
        <v>1.634483048353</v>
      </c>
      <c r="T502" s="15">
        <v>2.043253640539</v>
      </c>
      <c r="U502" s="15">
        <v>2.5558886078419998</v>
      </c>
      <c r="Y502" s="22"/>
      <c r="Z502" s="22"/>
      <c r="AA502" s="22"/>
      <c r="AB502" s="27"/>
      <c r="AC502" s="28"/>
    </row>
    <row r="503" spans="1:29">
      <c r="A503" s="6" t="s">
        <v>62</v>
      </c>
      <c r="B503" s="11" t="s">
        <v>72</v>
      </c>
      <c r="C503" s="14">
        <v>3.3956676435299999</v>
      </c>
      <c r="D503" s="14">
        <v>2.153393548625</v>
      </c>
      <c r="E503" s="14">
        <v>4.7700784111740004</v>
      </c>
      <c r="F503" s="14">
        <v>3.2753716051040001</v>
      </c>
      <c r="G503" s="14">
        <v>-11.806648033221</v>
      </c>
      <c r="H503" s="14">
        <v>4.5513417294689997</v>
      </c>
      <c r="I503" s="14">
        <v>-0.84964720714099995</v>
      </c>
      <c r="J503" s="14">
        <v>-1.4445402377779999</v>
      </c>
      <c r="K503" s="14">
        <v>1.589454774866</v>
      </c>
      <c r="L503" s="14">
        <v>4.8293486424990002</v>
      </c>
      <c r="M503" s="14">
        <v>3.8150251467420002</v>
      </c>
      <c r="N503" s="14">
        <v>1.0453546669639999</v>
      </c>
      <c r="O503" s="14">
        <v>2.393657614411</v>
      </c>
      <c r="P503" s="14">
        <v>5.3316421628140001</v>
      </c>
      <c r="Q503" s="14">
        <v>7.989163538134</v>
      </c>
      <c r="R503" s="14">
        <v>-0.50744971431200003</v>
      </c>
      <c r="S503" s="14">
        <v>-1.090159326575</v>
      </c>
      <c r="T503" s="14">
        <v>6.6992624194549997</v>
      </c>
      <c r="U503" s="14">
        <v>13.846090545184</v>
      </c>
      <c r="Y503" s="22"/>
      <c r="Z503" s="22"/>
      <c r="AA503" s="22"/>
      <c r="AB503" s="27"/>
      <c r="AC503" s="28"/>
    </row>
    <row r="504" spans="1:29">
      <c r="A504" s="5" t="s">
        <v>63</v>
      </c>
      <c r="B504" s="8" t="s">
        <v>72</v>
      </c>
      <c r="C504" s="15">
        <v>23.227183504191</v>
      </c>
      <c r="D504" s="15">
        <v>8.6257688165560005</v>
      </c>
      <c r="E504" s="15">
        <v>1.7376389222219999</v>
      </c>
      <c r="F504" s="15">
        <v>-2.332084151029</v>
      </c>
      <c r="G504" s="15">
        <v>25.662912487124</v>
      </c>
      <c r="H504" s="15">
        <v>-8.0278737901229995</v>
      </c>
      <c r="I504" s="15">
        <v>-5.8520596517890002</v>
      </c>
      <c r="J504" s="15">
        <v>3.6368268962269998</v>
      </c>
      <c r="K504" s="15">
        <v>2.5549825288900001</v>
      </c>
      <c r="L504" s="15">
        <v>-0.42971612533800002</v>
      </c>
      <c r="M504" s="15">
        <v>-1.7553821015590001</v>
      </c>
      <c r="N504" s="15">
        <v>0.97250713601500005</v>
      </c>
      <c r="O504" s="15">
        <v>14.774924373588</v>
      </c>
      <c r="P504" s="15">
        <v>13.467046288704999</v>
      </c>
      <c r="Q504" s="15">
        <v>9.5578635014840003</v>
      </c>
      <c r="R504" s="15">
        <v>2.7431356789130001</v>
      </c>
      <c r="S504" s="15">
        <v>2.9723544344259998</v>
      </c>
      <c r="T504" s="15">
        <v>6.4601328009080001</v>
      </c>
      <c r="U504" s="15">
        <v>1.290258860077</v>
      </c>
      <c r="Y504" s="22"/>
      <c r="Z504" s="22"/>
      <c r="AA504" s="22"/>
      <c r="AB504" s="27"/>
      <c r="AC504" s="28"/>
    </row>
    <row r="505" spans="1:29">
      <c r="A505" s="6" t="s">
        <v>64</v>
      </c>
      <c r="B505" s="11" t="s">
        <v>72</v>
      </c>
      <c r="C505" s="14">
        <v>4.786312868774</v>
      </c>
      <c r="D505" s="14">
        <v>5.8296682221329998</v>
      </c>
      <c r="E505" s="14">
        <v>4.7812711335479996</v>
      </c>
      <c r="F505" s="14">
        <v>4.2553856471840001</v>
      </c>
      <c r="G505" s="14">
        <v>5.8578851537560004</v>
      </c>
      <c r="H505" s="14">
        <v>5.6189801028359998</v>
      </c>
      <c r="I505" s="14">
        <v>1.924709501737</v>
      </c>
      <c r="J505" s="14">
        <v>3.7697835180079999</v>
      </c>
      <c r="K505" s="14">
        <v>5.6430769100309996</v>
      </c>
      <c r="L505" s="14">
        <v>1.7410092736139999</v>
      </c>
      <c r="M505" s="14">
        <v>3.428553056752</v>
      </c>
      <c r="N505" s="14">
        <v>3.5108382551849999</v>
      </c>
      <c r="O505" s="14">
        <v>4.2179665058640001</v>
      </c>
      <c r="P505" s="14">
        <v>4.2557662379870003</v>
      </c>
      <c r="Q505" s="14">
        <v>2.9318732507940002</v>
      </c>
      <c r="R505" s="14">
        <v>1.8223991186070001</v>
      </c>
      <c r="S505" s="14">
        <v>1.165380780629</v>
      </c>
      <c r="T505" s="14">
        <v>0.94722642269500001</v>
      </c>
      <c r="U505" s="14">
        <v>6.2690749857319998</v>
      </c>
      <c r="Y505" s="22"/>
      <c r="Z505" s="22"/>
      <c r="AA505" s="22"/>
      <c r="AB505" s="27"/>
      <c r="AC505" s="28"/>
    </row>
    <row r="506" spans="1:29">
      <c r="A506" s="5" t="s">
        <v>65</v>
      </c>
      <c r="B506" s="8" t="s">
        <v>72</v>
      </c>
      <c r="C506" s="15">
        <v>7.0239099142120001</v>
      </c>
      <c r="D506" s="15">
        <v>7.9637454839329997</v>
      </c>
      <c r="E506" s="15">
        <v>9.3552101792040006</v>
      </c>
      <c r="F506" s="15">
        <v>7.0731935548439999</v>
      </c>
      <c r="G506" s="15">
        <v>8.2751164229579999</v>
      </c>
      <c r="H506" s="15">
        <v>4.2510296573169999</v>
      </c>
      <c r="I506" s="15">
        <v>5.6137381908080002</v>
      </c>
      <c r="J506" s="15">
        <v>5.5531590117479999</v>
      </c>
      <c r="K506" s="15">
        <v>8.5397991517289995</v>
      </c>
      <c r="L506" s="15">
        <v>5.2560060193530003</v>
      </c>
      <c r="M506" s="15">
        <v>6.4781149415619996</v>
      </c>
      <c r="N506" s="15">
        <v>7.1065971856779999</v>
      </c>
      <c r="O506" s="15">
        <v>2.9665408988289999</v>
      </c>
      <c r="P506" s="15">
        <v>3.8831319435560001</v>
      </c>
      <c r="Q506" s="15">
        <v>4.8695988963310004</v>
      </c>
      <c r="R506" s="15">
        <v>4.8277580383789997</v>
      </c>
      <c r="S506" s="15">
        <v>2.3082382438920002</v>
      </c>
      <c r="T506" s="15">
        <v>2.8589975378529999</v>
      </c>
      <c r="U506" s="15">
        <v>3.8061879794519999</v>
      </c>
      <c r="Y506" s="22"/>
      <c r="Z506" s="22"/>
      <c r="AA506" s="22"/>
      <c r="AB506" s="27"/>
      <c r="AC506" s="28"/>
    </row>
    <row r="507" spans="1:29">
      <c r="A507" s="6" t="s">
        <v>66</v>
      </c>
      <c r="B507" s="11" t="s">
        <v>72</v>
      </c>
      <c r="C507" s="14">
        <v>8.2048060853809996</v>
      </c>
      <c r="D507" s="14">
        <v>4.2905993447739998</v>
      </c>
      <c r="E507" s="14">
        <v>-0.29017499959100002</v>
      </c>
      <c r="F507" s="14">
        <v>3.798311176101</v>
      </c>
      <c r="G507" s="14">
        <v>6.800297603193</v>
      </c>
      <c r="H507" s="14">
        <v>4.1454768573649998</v>
      </c>
      <c r="I507" s="14">
        <v>8.6756146040939992</v>
      </c>
      <c r="J507" s="14">
        <v>8.6322271245220001</v>
      </c>
      <c r="K507" s="14">
        <v>5.319851983855</v>
      </c>
      <c r="L507" s="14">
        <v>6.4406628608989998</v>
      </c>
      <c r="M507" s="14">
        <v>4.9758251081560001</v>
      </c>
      <c r="N507" s="14">
        <v>8.5332150208070008</v>
      </c>
      <c r="O507" s="14">
        <v>3.7629084627189999</v>
      </c>
      <c r="P507" s="14">
        <v>8.0457269017640005</v>
      </c>
      <c r="Q507" s="14">
        <v>5.787623232794</v>
      </c>
      <c r="R507" s="14">
        <v>8.1274439572800006</v>
      </c>
      <c r="S507" s="14">
        <v>10.745998631227</v>
      </c>
      <c r="T507" s="14">
        <v>2.428308143687</v>
      </c>
      <c r="U507" s="14">
        <v>5.4000956233290003</v>
      </c>
      <c r="Y507" s="22"/>
      <c r="Z507" s="22"/>
      <c r="AA507" s="22"/>
      <c r="AB507" s="27"/>
      <c r="AC507" s="28"/>
    </row>
    <row r="508" spans="1:29">
      <c r="A508" s="5" t="s">
        <v>67</v>
      </c>
      <c r="B508" s="8" t="s">
        <v>72</v>
      </c>
      <c r="C508" s="15">
        <v>5.3377035113940003</v>
      </c>
      <c r="D508" s="15">
        <v>5.8883035492019999</v>
      </c>
      <c r="E508" s="15">
        <v>6.4543741968740003</v>
      </c>
      <c r="F508" s="15">
        <v>7.9870152889090003</v>
      </c>
      <c r="G508" s="15">
        <v>6.2963962859259999</v>
      </c>
      <c r="H508" s="15">
        <v>5.2562421436789997</v>
      </c>
      <c r="I508" s="15">
        <v>5.4106888370500004</v>
      </c>
      <c r="J508" s="15">
        <v>2.2056509048490001</v>
      </c>
      <c r="K508" s="15">
        <v>0.25737029698800001</v>
      </c>
      <c r="L508" s="15">
        <v>1.4306662056720001</v>
      </c>
      <c r="M508" s="15">
        <v>1.194401476124</v>
      </c>
      <c r="N508" s="15">
        <v>2.5212946805229999</v>
      </c>
      <c r="O508" s="15">
        <v>2.3468471756909999</v>
      </c>
      <c r="P508" s="15">
        <v>5.0567915792090004</v>
      </c>
      <c r="Q508" s="15">
        <v>5.4922521359100003</v>
      </c>
      <c r="R508" s="15">
        <v>3.3462543019190001</v>
      </c>
      <c r="S508" s="15">
        <v>4.5296553651840004</v>
      </c>
      <c r="T508" s="15">
        <v>1.5353221083819999</v>
      </c>
      <c r="U508" s="15">
        <v>2.403881455559</v>
      </c>
      <c r="Y508" s="22"/>
      <c r="Z508" s="22"/>
      <c r="AA508" s="22"/>
      <c r="AB508" s="27"/>
      <c r="AC508" s="28"/>
    </row>
    <row r="509" spans="1:29">
      <c r="A509" s="6" t="s">
        <v>68</v>
      </c>
      <c r="B509" s="11" t="s">
        <v>72</v>
      </c>
      <c r="C509" s="14">
        <v>0.26500134410300002</v>
      </c>
      <c r="D509" s="14">
        <v>6.6441042832750004</v>
      </c>
      <c r="E509" s="14">
        <v>8.2124794421130005</v>
      </c>
      <c r="F509" s="14">
        <v>8.7791752531779998</v>
      </c>
      <c r="G509" s="14">
        <v>10.52410017223</v>
      </c>
      <c r="H509" s="14">
        <v>-2.9421717725260002</v>
      </c>
      <c r="I509" s="14">
        <v>5.1993276350539999</v>
      </c>
      <c r="J509" s="14">
        <v>7.4501581065489999</v>
      </c>
      <c r="K509" s="14">
        <v>0.946461241068</v>
      </c>
      <c r="L509" s="14">
        <v>3.4585364763630002</v>
      </c>
      <c r="M509" s="14">
        <v>6.8799735838520002</v>
      </c>
      <c r="N509" s="14">
        <v>2.3730457238130001</v>
      </c>
      <c r="O509" s="14">
        <v>2.5962737672989999</v>
      </c>
      <c r="P509" s="14">
        <v>1.7186280338669999</v>
      </c>
      <c r="Q509" s="14">
        <v>7.5992031646829998</v>
      </c>
      <c r="R509" s="14">
        <v>1.353804930181</v>
      </c>
      <c r="S509" s="14">
        <v>6.8496031782750002</v>
      </c>
      <c r="T509" s="14">
        <v>-2.1819201139129998</v>
      </c>
      <c r="U509" s="14">
        <v>7.1503839622759999</v>
      </c>
      <c r="Y509" s="22"/>
      <c r="Z509" s="22"/>
      <c r="AA509" s="22"/>
      <c r="AB509" s="27"/>
      <c r="AC509" s="28"/>
    </row>
    <row r="510" spans="1:29">
      <c r="A510" s="5" t="s">
        <v>69</v>
      </c>
      <c r="B510" s="8" t="s">
        <v>72</v>
      </c>
      <c r="C510" s="15">
        <v>4.1068727358929999</v>
      </c>
      <c r="D510" s="15">
        <v>5.2899524243420002</v>
      </c>
      <c r="E510" s="15">
        <v>5.1974007298149996</v>
      </c>
      <c r="F510" s="15">
        <v>5.1789753369140001</v>
      </c>
      <c r="G510" s="15">
        <v>4.0429543712609997</v>
      </c>
      <c r="H510" s="15">
        <v>3.2130817408430001</v>
      </c>
      <c r="I510" s="15">
        <v>3.1623495305440001</v>
      </c>
      <c r="J510" s="15">
        <v>2.765577153547</v>
      </c>
      <c r="K510" s="15">
        <v>3.5390769607900001</v>
      </c>
      <c r="L510" s="15">
        <v>3.5042348809699999</v>
      </c>
      <c r="M510" s="15">
        <v>2.3976139644650001</v>
      </c>
      <c r="N510" s="15">
        <v>4.033343109224</v>
      </c>
      <c r="O510" s="15">
        <v>4.9784601698259996</v>
      </c>
      <c r="P510" s="15">
        <v>6.4124864356710001</v>
      </c>
      <c r="Q510" s="15">
        <v>3.176835043169</v>
      </c>
      <c r="R510" s="15">
        <v>4.6904804133660001</v>
      </c>
      <c r="S510" s="15">
        <v>6.76472255911</v>
      </c>
      <c r="T510" s="15">
        <v>6.2133685816290001</v>
      </c>
      <c r="U510" s="15">
        <v>11.120185453156999</v>
      </c>
      <c r="Y510" s="22"/>
      <c r="Z510" s="22"/>
      <c r="AA510" s="22"/>
      <c r="AB510" s="27"/>
      <c r="AC510" s="28"/>
    </row>
    <row r="511" spans="1:29">
      <c r="A511" s="6" t="s">
        <v>70</v>
      </c>
      <c r="B511" s="11" t="s">
        <v>72</v>
      </c>
      <c r="C511" s="14">
        <v>8.4683423715010004</v>
      </c>
      <c r="D511" s="14">
        <v>7.1777016445679998</v>
      </c>
      <c r="E511" s="14">
        <v>9.0518432700960005</v>
      </c>
      <c r="F511" s="14">
        <v>8.6861019237960004</v>
      </c>
      <c r="G511" s="14">
        <v>6.6937765342329998</v>
      </c>
      <c r="H511" s="14">
        <v>7.2365699002230004</v>
      </c>
      <c r="I511" s="14">
        <v>5.5542022679230003</v>
      </c>
      <c r="J511" s="14">
        <v>6.416166223816</v>
      </c>
      <c r="K511" s="14">
        <v>5.9885350672079998</v>
      </c>
      <c r="L511" s="14">
        <v>2.7898397167139999</v>
      </c>
      <c r="M511" s="14">
        <v>5.5866014059670004</v>
      </c>
      <c r="N511" s="14">
        <v>2.6362175723879999</v>
      </c>
      <c r="O511" s="14">
        <v>3.146268896814</v>
      </c>
      <c r="P511" s="14">
        <v>5.8450249183369998</v>
      </c>
      <c r="Q511" s="14">
        <v>5.0172226996760001</v>
      </c>
      <c r="R511" s="14">
        <v>6.1585351210020001</v>
      </c>
      <c r="S511" s="14">
        <v>5.4332143504600001</v>
      </c>
      <c r="T511" s="14">
        <v>3.1848560029000001</v>
      </c>
      <c r="U511" s="14">
        <v>3.9629302003450002</v>
      </c>
      <c r="Y511" s="22"/>
      <c r="Z511" s="22"/>
      <c r="AA511" s="22"/>
      <c r="AB511" s="27"/>
      <c r="AC511" s="28"/>
    </row>
    <row r="514" spans="1:1" ht="17">
      <c r="A514" s="1" t="s">
        <v>82</v>
      </c>
    </row>
    <row r="515" spans="1:1">
      <c r="A515" s="3" t="s">
        <v>83</v>
      </c>
    </row>
    <row r="516" spans="1:1" ht="17">
      <c r="A516" s="1" t="s">
        <v>84</v>
      </c>
    </row>
    <row r="517" spans="1:1" ht="17">
      <c r="A517" s="1" t="s">
        <v>85</v>
      </c>
    </row>
    <row r="518" spans="1:1">
      <c r="A518" s="3" t="s">
        <v>86</v>
      </c>
    </row>
    <row r="519" spans="1:1">
      <c r="A519" s="3" t="s">
        <v>87</v>
      </c>
    </row>
  </sheetData>
  <mergeCells count="1">
    <mergeCell ref="A5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7B74E-0015-4379-B86F-CA386515F1DE}">
  <sheetPr>
    <tabColor theme="5" tint="0.79998168889431442"/>
  </sheetPr>
  <dimension ref="A3:V151"/>
  <sheetViews>
    <sheetView view="pageBreakPreview" topLeftCell="C1" zoomScale="60" zoomScaleNormal="60" workbookViewId="0">
      <selection activeCell="P19" sqref="P19"/>
    </sheetView>
  </sheetViews>
  <sheetFormatPr baseColWidth="10" defaultRowHeight="15"/>
  <cols>
    <col min="1" max="1" width="72.1640625" customWidth="1"/>
    <col min="3" max="7" width="11.5" customWidth="1"/>
    <col min="8" max="8" width="15.1640625" customWidth="1"/>
    <col min="9" max="9" width="13" bestFit="1" customWidth="1"/>
    <col min="10" max="10" width="22.6640625" bestFit="1" customWidth="1"/>
    <col min="14" max="14" width="22.6640625" bestFit="1" customWidth="1"/>
    <col min="19" max="19" width="88.6640625" bestFit="1" customWidth="1"/>
    <col min="20" max="20" width="33.5" bestFit="1" customWidth="1"/>
    <col min="24" max="24" width="33.5" bestFit="1" customWidth="1"/>
  </cols>
  <sheetData>
    <row r="3" spans="1:22">
      <c r="A3" t="s">
        <v>3</v>
      </c>
      <c r="B3" t="s">
        <v>19</v>
      </c>
      <c r="C3" t="s">
        <v>116</v>
      </c>
      <c r="D3" t="s">
        <v>117</v>
      </c>
      <c r="E3" t="s">
        <v>118</v>
      </c>
      <c r="F3" t="s">
        <v>119</v>
      </c>
      <c r="G3" s="19">
        <v>2023</v>
      </c>
      <c r="K3" s="19"/>
      <c r="L3" s="19"/>
    </row>
    <row r="4" spans="1:22">
      <c r="A4" s="19" t="s">
        <v>122</v>
      </c>
      <c r="C4" s="17">
        <f>(C5/B5)-1</f>
        <v>-1.5758170456551812E-2</v>
      </c>
      <c r="D4" s="17">
        <f t="shared" ref="D4:G4" si="0">(D5/C5)-1</f>
        <v>-6.9982409694708481E-2</v>
      </c>
      <c r="E4" s="17">
        <f t="shared" si="0"/>
        <v>5.241000000000029E-2</v>
      </c>
      <c r="F4" s="17">
        <f t="shared" si="0"/>
        <v>2.7474344894926617E-2</v>
      </c>
      <c r="G4" s="17">
        <f t="shared" si="0"/>
        <v>1.8870713205213496E-2</v>
      </c>
      <c r="H4" s="40">
        <f>(G5/B5)-1</f>
        <v>8.4816791146509196E-3</v>
      </c>
      <c r="L4" s="20"/>
    </row>
    <row r="5" spans="1:22">
      <c r="A5" t="s">
        <v>120</v>
      </c>
      <c r="B5" s="20">
        <v>183927.28776475135</v>
      </c>
      <c r="C5" s="20">
        <v>181028.93021254314</v>
      </c>
      <c r="D5" s="20">
        <v>168360.08945181416</v>
      </c>
      <c r="E5" s="20">
        <v>177183.84173998379</v>
      </c>
      <c r="F5" s="20">
        <v>182051.85171775619</v>
      </c>
      <c r="G5" s="20">
        <v>185487.30000000002</v>
      </c>
      <c r="H5" s="17">
        <f>(G5/B5)-1</f>
        <v>8.4816791146509196E-3</v>
      </c>
      <c r="L5" s="20"/>
    </row>
    <row r="6" spans="1:22">
      <c r="A6" t="s">
        <v>27</v>
      </c>
      <c r="B6" s="20">
        <v>10310.046508635289</v>
      </c>
      <c r="C6" s="20">
        <v>10131.777984572682</v>
      </c>
      <c r="D6" s="20">
        <v>8938.2858068641326</v>
      </c>
      <c r="E6" s="20">
        <v>10036.475786849425</v>
      </c>
      <c r="F6" s="20">
        <v>10641.263217975506</v>
      </c>
      <c r="G6" s="20">
        <v>10842.071444303105</v>
      </c>
      <c r="L6" s="20"/>
    </row>
    <row r="7" spans="1:22">
      <c r="A7" t="s">
        <v>121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</row>
    <row r="8" spans="1:22">
      <c r="A8" t="s">
        <v>29</v>
      </c>
      <c r="B8" s="20">
        <v>173617.24125611605</v>
      </c>
      <c r="C8" s="20">
        <v>170897.15222797045</v>
      </c>
      <c r="D8" s="20">
        <v>159421.80364495007</v>
      </c>
      <c r="E8" s="20">
        <v>167147.36595313434</v>
      </c>
      <c r="F8" s="20">
        <v>171410.58849978072</v>
      </c>
      <c r="G8" s="35">
        <v>174645.2285556969</v>
      </c>
      <c r="K8" t="str">
        <f t="shared" ref="K8" si="1">C3</f>
        <v>2019R</v>
      </c>
      <c r="L8">
        <f>G3</f>
        <v>2023</v>
      </c>
      <c r="O8" t="str">
        <f>C3</f>
        <v>2019R</v>
      </c>
      <c r="P8">
        <f>G3</f>
        <v>2023</v>
      </c>
      <c r="U8" t="s">
        <v>116</v>
      </c>
      <c r="V8">
        <v>2023</v>
      </c>
    </row>
    <row r="9" spans="1:22">
      <c r="A9" s="77" t="s">
        <v>30</v>
      </c>
      <c r="B9" s="78">
        <v>6642.894808168624</v>
      </c>
      <c r="C9" s="78">
        <v>6642.6273579650269</v>
      </c>
      <c r="D9" s="78">
        <v>6747.4557732289204</v>
      </c>
      <c r="E9" s="78">
        <v>7161.6397723220334</v>
      </c>
      <c r="F9" s="78">
        <v>7083.4136913503316</v>
      </c>
      <c r="G9" s="78">
        <v>6928.9286762338816</v>
      </c>
      <c r="H9" s="79">
        <f>G9/G8</f>
        <v>3.9674308502646242E-2</v>
      </c>
      <c r="J9" s="86" t="s">
        <v>205</v>
      </c>
      <c r="K9" s="20">
        <f t="shared" ref="K9" si="2">C9</f>
        <v>6642.6273579650269</v>
      </c>
      <c r="L9" s="20">
        <f>G9</f>
        <v>6928.9286762338816</v>
      </c>
      <c r="N9" s="86" t="s">
        <v>205</v>
      </c>
      <c r="O9" s="20">
        <f>K9</f>
        <v>6642.6273579650269</v>
      </c>
      <c r="P9" s="20">
        <f>L9</f>
        <v>6928.9286762338816</v>
      </c>
      <c r="Q9" s="20"/>
      <c r="R9" s="20"/>
      <c r="S9" s="86" t="s">
        <v>205</v>
      </c>
      <c r="T9" s="86" t="s">
        <v>205</v>
      </c>
      <c r="U9" s="20">
        <v>6642.6273579650269</v>
      </c>
      <c r="V9" s="20">
        <v>6928.9286762338816</v>
      </c>
    </row>
    <row r="10" spans="1:22">
      <c r="A10" t="s">
        <v>31</v>
      </c>
      <c r="B10" s="20">
        <v>6642.894808168624</v>
      </c>
      <c r="C10" s="20">
        <v>6642.6273579650269</v>
      </c>
      <c r="D10" s="20">
        <v>6747.4557732289204</v>
      </c>
      <c r="E10" s="20">
        <v>7161.6397723220334</v>
      </c>
      <c r="F10" s="20">
        <v>7083.4136913503316</v>
      </c>
      <c r="G10" s="20">
        <v>6928.9286762338816</v>
      </c>
      <c r="H10" s="17">
        <f>G10/$G$8</f>
        <v>3.9674308502646242E-2</v>
      </c>
      <c r="J10" s="87" t="s">
        <v>206</v>
      </c>
      <c r="K10" s="20">
        <f t="shared" ref="K10" si="3">C15</f>
        <v>68938.265961562283</v>
      </c>
      <c r="L10" s="20">
        <f>G15</f>
        <v>71389.817047699034</v>
      </c>
      <c r="N10" s="87" t="s">
        <v>206</v>
      </c>
      <c r="O10" s="20">
        <f>K10-SUM(O11)</f>
        <v>56347.253891613684</v>
      </c>
      <c r="P10" s="20">
        <f>L10-SUM(P11)</f>
        <v>64219.551958714081</v>
      </c>
      <c r="Q10" s="20"/>
      <c r="R10" s="20"/>
      <c r="S10" s="87" t="s">
        <v>206</v>
      </c>
      <c r="T10" s="87" t="s">
        <v>208</v>
      </c>
      <c r="U10" s="20">
        <v>56347.253891613684</v>
      </c>
      <c r="V10" s="20">
        <v>64219.551958714081</v>
      </c>
    </row>
    <row r="11" spans="1:22">
      <c r="A11" t="s">
        <v>32</v>
      </c>
      <c r="B11" s="20">
        <v>4488.4269740135851</v>
      </c>
      <c r="C11" s="20">
        <v>4485.4985782795738</v>
      </c>
      <c r="D11" s="20">
        <v>4549.5667048709693</v>
      </c>
      <c r="E11" s="20">
        <v>4956.5881051812867</v>
      </c>
      <c r="F11" s="20">
        <v>4854.7388508192525</v>
      </c>
      <c r="G11" s="20">
        <v>4630.8091271481189</v>
      </c>
      <c r="H11" s="17">
        <f t="shared" ref="H11:H14" si="4">G11/$G$8</f>
        <v>2.6515520437887522E-2</v>
      </c>
      <c r="J11" s="88" t="s">
        <v>207</v>
      </c>
      <c r="K11" s="20">
        <f t="shared" ref="K11" si="5">C34</f>
        <v>95316.258908443138</v>
      </c>
      <c r="L11" s="20">
        <f>G34</f>
        <v>96326.482831763977</v>
      </c>
      <c r="M11" s="20"/>
      <c r="N11" s="47" t="s">
        <v>41</v>
      </c>
      <c r="O11" s="20">
        <f>VLOOKUP($N11,$A$3:$H$49,3,FALSE)</f>
        <v>12591.012069948603</v>
      </c>
      <c r="P11" s="20">
        <f>VLOOKUP($N11,$A$3:$H$49,7,FALSE)</f>
        <v>7170.2650889849547</v>
      </c>
      <c r="Q11" s="20"/>
      <c r="R11" s="20"/>
      <c r="S11" s="47" t="s">
        <v>41</v>
      </c>
      <c r="T11" s="48" t="s">
        <v>132</v>
      </c>
      <c r="U11" s="20">
        <v>12591.012069948603</v>
      </c>
      <c r="V11" s="20">
        <v>7170.2650889849547</v>
      </c>
    </row>
    <row r="12" spans="1:22">
      <c r="A12" t="s">
        <v>33</v>
      </c>
      <c r="B12" s="20">
        <v>2079.3258658436994</v>
      </c>
      <c r="C12" s="20">
        <v>2078.8730316737497</v>
      </c>
      <c r="D12" s="20">
        <v>2121.2636928423403</v>
      </c>
      <c r="E12" s="20">
        <v>2121.5390178429975</v>
      </c>
      <c r="F12" s="20">
        <v>2150.7637006100622</v>
      </c>
      <c r="G12" s="20">
        <v>2220.241083020208</v>
      </c>
      <c r="H12" s="17">
        <f t="shared" si="4"/>
        <v>1.2712864252756501E-2</v>
      </c>
      <c r="N12" s="88" t="s">
        <v>207</v>
      </c>
      <c r="O12" s="20">
        <f>K11-(SUM(O13:O17))</f>
        <v>41816.292707674424</v>
      </c>
      <c r="P12" s="20">
        <f>L11-(SUM(P13:P17))</f>
        <v>40012.234587975487</v>
      </c>
      <c r="Q12" s="20"/>
      <c r="R12" s="20"/>
      <c r="S12" s="88" t="s">
        <v>207</v>
      </c>
      <c r="T12" s="88" t="s">
        <v>209</v>
      </c>
      <c r="U12" s="20">
        <v>41816.292707674424</v>
      </c>
      <c r="V12" s="20">
        <v>40012.234587975487</v>
      </c>
    </row>
    <row r="13" spans="1:22">
      <c r="A13" t="s">
        <v>34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17">
        <f t="shared" si="4"/>
        <v>0</v>
      </c>
      <c r="N13" s="47" t="s">
        <v>56</v>
      </c>
      <c r="O13" s="20">
        <f>VLOOKUP($N13,$A$3:$H$49,3,FALSE)</f>
        <v>19869.286183475167</v>
      </c>
      <c r="P13" s="20">
        <f>VLOOKUP($N13,$A$3:$H$49,7,FALSE)</f>
        <v>21317.333558358525</v>
      </c>
      <c r="Q13" s="20"/>
      <c r="R13" s="20"/>
      <c r="S13" s="47" t="s">
        <v>56</v>
      </c>
      <c r="T13" s="48" t="s">
        <v>144</v>
      </c>
      <c r="U13" s="20">
        <v>19869.286183475167</v>
      </c>
      <c r="V13" s="20">
        <v>21317.333558358525</v>
      </c>
    </row>
    <row r="14" spans="1:22">
      <c r="A14" t="s">
        <v>35</v>
      </c>
      <c r="B14" s="20">
        <v>75.141968311338772</v>
      </c>
      <c r="C14" s="20">
        <v>78.255748011703773</v>
      </c>
      <c r="D14" s="20">
        <v>76.625375515610557</v>
      </c>
      <c r="E14" s="20">
        <v>83.512649297748922</v>
      </c>
      <c r="F14" s="20">
        <v>77.911139921017408</v>
      </c>
      <c r="G14" s="20">
        <v>77.878466065555045</v>
      </c>
      <c r="H14" s="17">
        <f t="shared" si="4"/>
        <v>4.4592381200221837E-4</v>
      </c>
      <c r="N14" s="47" t="s">
        <v>57</v>
      </c>
      <c r="O14" s="20">
        <f t="shared" ref="O14:O17" si="6">VLOOKUP($N14,$A$3:$H$49,3,FALSE)</f>
        <v>15287.820494433276</v>
      </c>
      <c r="P14" s="20">
        <f t="shared" ref="P14:P17" si="7">VLOOKUP($N14,$A$3:$H$49,7,FALSE)</f>
        <v>16198.571060104658</v>
      </c>
      <c r="Q14" s="20"/>
      <c r="R14" s="20"/>
      <c r="S14" s="47" t="s">
        <v>57</v>
      </c>
      <c r="T14" s="48" t="s">
        <v>187</v>
      </c>
      <c r="U14" s="20">
        <v>15287.820494433276</v>
      </c>
      <c r="V14" s="20">
        <v>16198.571060104658</v>
      </c>
    </row>
    <row r="15" spans="1:22">
      <c r="A15" s="80" t="s">
        <v>36</v>
      </c>
      <c r="B15" s="81">
        <v>72297.565137270227</v>
      </c>
      <c r="C15" s="81">
        <v>68938.265961562283</v>
      </c>
      <c r="D15" s="81">
        <v>64722.22360258858</v>
      </c>
      <c r="E15" s="81">
        <v>69619.538438193704</v>
      </c>
      <c r="F15" s="81">
        <v>72469.063878712303</v>
      </c>
      <c r="G15" s="81">
        <v>71389.817047699034</v>
      </c>
      <c r="H15" s="82">
        <f>G15/G8</f>
        <v>0.40877049798661852</v>
      </c>
      <c r="N15" s="47" t="s">
        <v>61</v>
      </c>
      <c r="O15" s="20">
        <f t="shared" si="6"/>
        <v>14581.033539598769</v>
      </c>
      <c r="P15" s="20">
        <f t="shared" si="7"/>
        <v>15618.744997201185</v>
      </c>
      <c r="Q15" s="20"/>
      <c r="R15" s="20"/>
      <c r="S15" s="47" t="s">
        <v>61</v>
      </c>
      <c r="T15" s="48" t="s">
        <v>210</v>
      </c>
      <c r="U15" s="20">
        <v>14581.033539598769</v>
      </c>
      <c r="V15" s="20">
        <v>15618.744997201185</v>
      </c>
    </row>
    <row r="16" spans="1:22">
      <c r="A16" t="s">
        <v>37</v>
      </c>
      <c r="B16" s="20">
        <v>572.53271308257104</v>
      </c>
      <c r="C16" s="20">
        <v>447.36277684026703</v>
      </c>
      <c r="D16" s="20">
        <v>375.36840108067565</v>
      </c>
      <c r="E16" s="20">
        <v>386.47501070547008</v>
      </c>
      <c r="F16" s="20">
        <v>356.71209448561865</v>
      </c>
      <c r="G16" s="20">
        <v>341.28580638353685</v>
      </c>
      <c r="H16" s="17">
        <f>G16/$G$8</f>
        <v>1.9541662214647669E-3</v>
      </c>
      <c r="N16" s="47" t="s">
        <v>67</v>
      </c>
      <c r="O16" s="20">
        <f t="shared" si="6"/>
        <v>495.33326334942228</v>
      </c>
      <c r="P16" s="20">
        <f t="shared" si="7"/>
        <v>454.80954377330772</v>
      </c>
      <c r="Q16" s="20"/>
      <c r="R16" s="20"/>
      <c r="S16" s="47" t="s">
        <v>67</v>
      </c>
      <c r="T16" s="47" t="s">
        <v>211</v>
      </c>
      <c r="U16" s="20">
        <v>495.33326334942228</v>
      </c>
      <c r="V16" s="20">
        <v>454.80954377330772</v>
      </c>
    </row>
    <row r="17" spans="1:22">
      <c r="A17" t="s">
        <v>38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17">
        <f t="shared" ref="H17:H33" si="8">G17/$G$8</f>
        <v>0</v>
      </c>
      <c r="N17" s="47" t="s">
        <v>68</v>
      </c>
      <c r="O17" s="20">
        <f t="shared" si="6"/>
        <v>3266.4927199120766</v>
      </c>
      <c r="P17" s="20">
        <f t="shared" si="7"/>
        <v>2724.7890843508103</v>
      </c>
      <c r="Q17" s="20"/>
      <c r="R17" s="20"/>
      <c r="S17" s="47" t="s">
        <v>68</v>
      </c>
      <c r="T17" s="47" t="s">
        <v>212</v>
      </c>
      <c r="U17" s="20">
        <v>3266.4927199120766</v>
      </c>
      <c r="V17" s="20">
        <v>2724.7890843508103</v>
      </c>
    </row>
    <row r="18" spans="1:22">
      <c r="A18" t="s">
        <v>39</v>
      </c>
      <c r="B18" s="20">
        <v>572.53271308257104</v>
      </c>
      <c r="C18" s="20">
        <v>447.36277684026703</v>
      </c>
      <c r="D18" s="20">
        <v>375.36840108067565</v>
      </c>
      <c r="E18" s="20">
        <v>386.47501070547008</v>
      </c>
      <c r="F18" s="20">
        <v>356.71209448561865</v>
      </c>
      <c r="G18" s="20">
        <v>341.28580638353685</v>
      </c>
      <c r="H18" s="17">
        <f t="shared" si="8"/>
        <v>1.9541662214647669E-3</v>
      </c>
      <c r="O18" s="20">
        <f>SUM(O9:O17)</f>
        <v>170897.15222797048</v>
      </c>
      <c r="P18" s="20">
        <f>SUM(P9:P17)</f>
        <v>174645.22855569687</v>
      </c>
      <c r="U18" s="20"/>
      <c r="V18" s="20"/>
    </row>
    <row r="19" spans="1:22">
      <c r="A19" t="s">
        <v>40</v>
      </c>
      <c r="B19" s="20">
        <v>3616.6767053334711</v>
      </c>
      <c r="C19" s="20">
        <v>3330.6423055749033</v>
      </c>
      <c r="D19" s="20">
        <v>3368.4395707896911</v>
      </c>
      <c r="E19" s="20">
        <v>2311.125753160487</v>
      </c>
      <c r="F19" s="20">
        <v>2233.9375853344327</v>
      </c>
      <c r="G19" s="20">
        <v>2110.2765888257572</v>
      </c>
      <c r="H19" s="17">
        <f t="shared" si="8"/>
        <v>1.2083219256990805E-2</v>
      </c>
    </row>
    <row r="20" spans="1:22">
      <c r="A20" s="47" t="s">
        <v>41</v>
      </c>
      <c r="B20" s="49">
        <v>13124.291330220625</v>
      </c>
      <c r="C20" s="49">
        <v>12591.012069948603</v>
      </c>
      <c r="D20" s="49">
        <v>10027.356603983737</v>
      </c>
      <c r="E20" s="49">
        <v>10819.401229246034</v>
      </c>
      <c r="F20" s="49">
        <v>9517.3663866247625</v>
      </c>
      <c r="G20" s="49">
        <v>7170.2650889849547</v>
      </c>
      <c r="H20" s="50">
        <f t="shared" si="8"/>
        <v>4.1056175128759691E-2</v>
      </c>
      <c r="O20" s="20">
        <f>C8</f>
        <v>170897.15222797045</v>
      </c>
      <c r="P20" s="20">
        <f>G8</f>
        <v>174645.2285556969</v>
      </c>
    </row>
    <row r="21" spans="1:22">
      <c r="A21" t="s">
        <v>42</v>
      </c>
      <c r="B21" s="20">
        <v>54984.064388633546</v>
      </c>
      <c r="C21" s="20">
        <v>52569.248809198514</v>
      </c>
      <c r="D21" s="20">
        <v>50951.059026734467</v>
      </c>
      <c r="E21" s="20">
        <v>56102.536445081721</v>
      </c>
      <c r="F21" s="20">
        <v>60361.047812267483</v>
      </c>
      <c r="G21" s="20">
        <v>61767.989563504787</v>
      </c>
      <c r="H21" s="17">
        <f t="shared" si="8"/>
        <v>0.35367693737940331</v>
      </c>
    </row>
    <row r="22" spans="1:22">
      <c r="A22" t="s">
        <v>43</v>
      </c>
      <c r="B22" s="20">
        <v>10774.612241044371</v>
      </c>
      <c r="C22" s="20">
        <v>10846.381933137687</v>
      </c>
      <c r="D22" s="20">
        <v>11209.4248769268</v>
      </c>
      <c r="E22" s="20">
        <v>11189.727585424384</v>
      </c>
      <c r="F22" s="20">
        <v>12090.510681698343</v>
      </c>
      <c r="G22" s="20">
        <v>12171.322958900488</v>
      </c>
      <c r="H22" s="17">
        <f t="shared" si="8"/>
        <v>6.9691700480777094E-2</v>
      </c>
    </row>
    <row r="23" spans="1:22">
      <c r="A23" t="s">
        <v>44</v>
      </c>
      <c r="B23" s="20">
        <v>634.56033468456724</v>
      </c>
      <c r="C23" s="20">
        <v>629.36317614628138</v>
      </c>
      <c r="D23" s="20">
        <v>628.241594419953</v>
      </c>
      <c r="E23" s="20">
        <v>628.37075535507813</v>
      </c>
      <c r="F23" s="20">
        <v>643.50878232813557</v>
      </c>
      <c r="G23" s="20">
        <v>616.97687587101541</v>
      </c>
      <c r="H23" s="17">
        <f t="shared" si="8"/>
        <v>3.5327439574122264E-3</v>
      </c>
    </row>
    <row r="24" spans="1:22">
      <c r="A24" t="s">
        <v>45</v>
      </c>
      <c r="B24" s="20">
        <v>553.15359497426095</v>
      </c>
      <c r="C24" s="20">
        <v>512.62724413751926</v>
      </c>
      <c r="D24" s="20">
        <v>429.52005798641528</v>
      </c>
      <c r="E24" s="20">
        <v>450.06821832834697</v>
      </c>
      <c r="F24" s="20">
        <v>433.48432791354804</v>
      </c>
      <c r="G24" s="20">
        <v>458.10070486569759</v>
      </c>
      <c r="H24" s="17">
        <f t="shared" si="8"/>
        <v>2.6230359034378234E-3</v>
      </c>
    </row>
    <row r="25" spans="1:22">
      <c r="A25" t="s">
        <v>46</v>
      </c>
      <c r="B25" s="20">
        <v>3842.1185311149211</v>
      </c>
      <c r="C25" s="20">
        <v>3643.3033145254331</v>
      </c>
      <c r="D25" s="20">
        <v>2557.9836933091028</v>
      </c>
      <c r="E25" s="20">
        <v>3071.914310266126</v>
      </c>
      <c r="F25" s="20">
        <v>3271.7806034189412</v>
      </c>
      <c r="G25" s="20">
        <v>3444.5589343922288</v>
      </c>
      <c r="H25" s="17">
        <f t="shared" si="8"/>
        <v>1.9723178027126628E-2</v>
      </c>
    </row>
    <row r="26" spans="1:22">
      <c r="A26" t="s">
        <v>47</v>
      </c>
      <c r="B26" s="20">
        <v>112.14792651555685</v>
      </c>
      <c r="C26" s="20">
        <v>113.30646272869821</v>
      </c>
      <c r="D26" s="20">
        <v>114.46313671816387</v>
      </c>
      <c r="E26" s="20">
        <v>129.36598427745835</v>
      </c>
      <c r="F26" s="20">
        <v>137.82897665035657</v>
      </c>
      <c r="G26" s="20">
        <v>144.94368833720034</v>
      </c>
      <c r="H26" s="17">
        <f t="shared" si="8"/>
        <v>8.2993214035031993E-4</v>
      </c>
    </row>
    <row r="27" spans="1:22">
      <c r="A27" t="s">
        <v>48</v>
      </c>
      <c r="B27" s="20">
        <v>1134.3932061461826</v>
      </c>
      <c r="C27" s="20">
        <v>1109.6550719539262</v>
      </c>
      <c r="D27" s="20">
        <v>1060.1868442671839</v>
      </c>
      <c r="E27" s="20">
        <v>1179.0879301320479</v>
      </c>
      <c r="F27" s="20">
        <v>1220.082250969733</v>
      </c>
      <c r="G27" s="20">
        <v>1229.0887010208842</v>
      </c>
      <c r="H27" s="17">
        <f t="shared" si="8"/>
        <v>7.0376311519378841E-3</v>
      </c>
    </row>
    <row r="28" spans="1:22">
      <c r="A28" t="s">
        <v>49</v>
      </c>
      <c r="B28" s="20">
        <v>11029.266195747639</v>
      </c>
      <c r="C28" s="20">
        <v>9058.6006824033484</v>
      </c>
      <c r="D28" s="20">
        <v>8539.4732815896859</v>
      </c>
      <c r="E28" s="20">
        <v>9211.7143051338044</v>
      </c>
      <c r="F28" s="20">
        <v>10342.358087924218</v>
      </c>
      <c r="G28" s="20">
        <v>10897.325279440714</v>
      </c>
      <c r="H28" s="17">
        <f t="shared" si="8"/>
        <v>6.2396925295702531E-2</v>
      </c>
    </row>
    <row r="29" spans="1:22">
      <c r="A29" t="s">
        <v>50</v>
      </c>
      <c r="B29" s="20">
        <v>826.43461291015171</v>
      </c>
      <c r="C29" s="20">
        <v>834.38254412015044</v>
      </c>
      <c r="D29" s="20">
        <v>817.90442267914204</v>
      </c>
      <c r="E29" s="20">
        <v>903.73257988752812</v>
      </c>
      <c r="F29" s="20">
        <v>935.52805243091279</v>
      </c>
      <c r="G29" s="20">
        <v>974.73575278671592</v>
      </c>
      <c r="H29" s="17">
        <f t="shared" si="8"/>
        <v>5.5812332283435876E-3</v>
      </c>
    </row>
    <row r="30" spans="1:22">
      <c r="A30" t="s">
        <v>51</v>
      </c>
      <c r="B30" s="20">
        <v>3474.8094806324848</v>
      </c>
      <c r="C30" s="20">
        <v>3642.6901460653312</v>
      </c>
      <c r="D30" s="20">
        <v>3297.4922682043452</v>
      </c>
      <c r="E30" s="20">
        <v>3542.34400227778</v>
      </c>
      <c r="F30" s="20">
        <v>3905.3995611296441</v>
      </c>
      <c r="G30" s="20">
        <v>4223.0458879298512</v>
      </c>
      <c r="H30" s="17">
        <f t="shared" si="8"/>
        <v>2.4180711507861552E-2</v>
      </c>
    </row>
    <row r="31" spans="1:22">
      <c r="A31" t="s">
        <v>52</v>
      </c>
      <c r="B31" s="20">
        <v>21826.575164067111</v>
      </c>
      <c r="C31" s="20">
        <v>21476.993666097162</v>
      </c>
      <c r="D31" s="20">
        <v>21628.724876316432</v>
      </c>
      <c r="E31" s="20">
        <v>24992.476160908875</v>
      </c>
      <c r="F31" s="20">
        <v>26420.303470278839</v>
      </c>
      <c r="G31" s="20">
        <v>26595.492972246091</v>
      </c>
      <c r="H31" s="17">
        <f t="shared" si="8"/>
        <v>0.15228296353807572</v>
      </c>
    </row>
    <row r="32" spans="1:22">
      <c r="A32" t="s">
        <v>53</v>
      </c>
      <c r="B32" s="20">
        <v>248.35996772859627</v>
      </c>
      <c r="C32" s="20">
        <v>231.78228079153931</v>
      </c>
      <c r="D32" s="20">
        <v>206.70806317572504</v>
      </c>
      <c r="E32" s="20">
        <v>248.17758437109103</v>
      </c>
      <c r="F32" s="20">
        <v>318.20960317389694</v>
      </c>
      <c r="G32" s="20">
        <v>344.12958118386433</v>
      </c>
      <c r="H32" s="17">
        <f t="shared" si="8"/>
        <v>1.970449373451485E-3</v>
      </c>
    </row>
    <row r="33" spans="1:15">
      <c r="A33" t="s">
        <v>54</v>
      </c>
      <c r="B33" s="20">
        <v>527.63313306770715</v>
      </c>
      <c r="C33" s="20">
        <v>470.1622870914365</v>
      </c>
      <c r="D33" s="20">
        <v>460.93591114152855</v>
      </c>
      <c r="E33" s="20">
        <v>555.55702871919686</v>
      </c>
      <c r="F33" s="20">
        <v>642.05341435091793</v>
      </c>
      <c r="G33" s="20">
        <v>668.26822653004012</v>
      </c>
      <c r="H33" s="17">
        <f t="shared" si="8"/>
        <v>3.8264327749264544E-3</v>
      </c>
    </row>
    <row r="34" spans="1:15">
      <c r="A34" s="83" t="s">
        <v>55</v>
      </c>
      <c r="B34" s="84">
        <v>94676.781310677194</v>
      </c>
      <c r="C34" s="84">
        <v>95316.258908443138</v>
      </c>
      <c r="D34" s="84">
        <v>87952.124269132561</v>
      </c>
      <c r="E34" s="84">
        <v>90366.187742618626</v>
      </c>
      <c r="F34" s="84">
        <v>91858.110929718066</v>
      </c>
      <c r="G34" s="84">
        <v>96326.482831763977</v>
      </c>
      <c r="H34" s="85">
        <f>G34/G8</f>
        <v>0.55155519351073523</v>
      </c>
    </row>
    <row r="35" spans="1:15">
      <c r="A35" s="47" t="s">
        <v>56</v>
      </c>
      <c r="B35" s="49">
        <v>20117.461523442002</v>
      </c>
      <c r="C35" s="49">
        <v>19869.286183475167</v>
      </c>
      <c r="D35" s="49">
        <v>17978.399254221898</v>
      </c>
      <c r="E35" s="49">
        <v>19187.64740697587</v>
      </c>
      <c r="F35" s="49">
        <v>20608.332180337071</v>
      </c>
      <c r="G35" s="49">
        <v>21317.333558358525</v>
      </c>
      <c r="H35" s="50">
        <f>G35/$G$8</f>
        <v>0.12206078422325817</v>
      </c>
    </row>
    <row r="36" spans="1:15">
      <c r="A36" s="47" t="s">
        <v>57</v>
      </c>
      <c r="B36" s="49">
        <v>15056.752302461162</v>
      </c>
      <c r="C36" s="49">
        <v>15287.820494433276</v>
      </c>
      <c r="D36" s="49">
        <v>14334.753185981306</v>
      </c>
      <c r="E36" s="49">
        <v>15258.760899540946</v>
      </c>
      <c r="F36" s="49">
        <v>15895.831798549996</v>
      </c>
      <c r="G36" s="49">
        <v>16198.571060104658</v>
      </c>
      <c r="H36" s="50">
        <f t="shared" ref="H36:H49" si="9">G36/$G$8</f>
        <v>9.2751294690760461E-2</v>
      </c>
    </row>
    <row r="37" spans="1:15">
      <c r="A37" t="s">
        <v>58</v>
      </c>
      <c r="B37" s="20">
        <v>11931.508498177289</v>
      </c>
      <c r="C37" s="20">
        <v>11653.713884867731</v>
      </c>
      <c r="D37" s="20">
        <v>9908.8548240332202</v>
      </c>
      <c r="E37" s="20">
        <v>10877.662213329591</v>
      </c>
      <c r="F37" s="20">
        <v>12099.002236893797</v>
      </c>
      <c r="G37" s="20">
        <v>12811.928366303153</v>
      </c>
      <c r="H37" s="17">
        <f t="shared" si="9"/>
        <v>7.3359738896143056E-2</v>
      </c>
      <c r="O37" s="19"/>
    </row>
    <row r="38" spans="1:15">
      <c r="A38" t="s">
        <v>59</v>
      </c>
      <c r="B38" s="20">
        <v>1045.9980350746871</v>
      </c>
      <c r="C38" s="20">
        <v>1177.0687522397486</v>
      </c>
      <c r="D38" s="20">
        <v>1105.1566425779815</v>
      </c>
      <c r="E38" s="20">
        <v>1139.1376890299039</v>
      </c>
      <c r="F38" s="20">
        <v>1335.8521524455091</v>
      </c>
      <c r="G38" s="20">
        <v>1432.996133245545</v>
      </c>
      <c r="H38" s="17">
        <f t="shared" si="9"/>
        <v>8.2051834172414372E-3</v>
      </c>
      <c r="J38" s="20"/>
      <c r="K38" s="20"/>
      <c r="L38" s="20"/>
      <c r="M38" s="20"/>
      <c r="N38" s="20"/>
      <c r="O38" s="20"/>
    </row>
    <row r="39" spans="1:15">
      <c r="A39" t="s">
        <v>60</v>
      </c>
      <c r="B39" s="20">
        <v>4534.7930774492834</v>
      </c>
      <c r="C39" s="20">
        <v>4583.5101866660989</v>
      </c>
      <c r="D39" s="20">
        <v>4253.3070757713785</v>
      </c>
      <c r="E39" s="20">
        <v>4532.6077063533185</v>
      </c>
      <c r="F39" s="20">
        <v>4823.8986952891692</v>
      </c>
      <c r="G39" s="20">
        <v>5176.1052843535017</v>
      </c>
      <c r="H39" s="17">
        <f t="shared" si="9"/>
        <v>2.9637828225594874E-2</v>
      </c>
    </row>
    <row r="40" spans="1:15">
      <c r="A40" s="47" t="s">
        <v>61</v>
      </c>
      <c r="B40" s="49">
        <v>14281.344826238506</v>
      </c>
      <c r="C40" s="49">
        <v>14581.033539598769</v>
      </c>
      <c r="D40" s="49">
        <v>14610.497829395626</v>
      </c>
      <c r="E40" s="49">
        <v>14832.369799602167</v>
      </c>
      <c r="F40" s="49">
        <v>15039.670899198734</v>
      </c>
      <c r="G40" s="49">
        <v>15618.744997201185</v>
      </c>
      <c r="H40" s="50">
        <f t="shared" si="9"/>
        <v>8.9431272336307432E-2</v>
      </c>
    </row>
    <row r="41" spans="1:15">
      <c r="A41" t="s">
        <v>62</v>
      </c>
      <c r="B41" s="20">
        <v>1799.3122990326942</v>
      </c>
      <c r="C41" s="20">
        <v>1762.7738408618193</v>
      </c>
      <c r="D41" s="20">
        <v>1861.9123598884098</v>
      </c>
      <c r="E41" s="20">
        <v>2007.9987829821403</v>
      </c>
      <c r="F41" s="20">
        <v>1904.7037673199209</v>
      </c>
      <c r="G41" s="20">
        <v>1971.2719146632342</v>
      </c>
      <c r="H41" s="17">
        <f t="shared" si="9"/>
        <v>1.1287293280014042E-2</v>
      </c>
    </row>
    <row r="42" spans="1:15">
      <c r="A42" t="s">
        <v>63</v>
      </c>
      <c r="B42" s="20">
        <v>6.0459828460888501</v>
      </c>
      <c r="C42" s="20">
        <v>6.3402933881115588</v>
      </c>
      <c r="D42" s="20">
        <v>6.302210442377401</v>
      </c>
      <c r="E42" s="20">
        <v>6.7924991819781013</v>
      </c>
      <c r="F42" s="20">
        <v>7.6302380062348591</v>
      </c>
      <c r="G42" s="20">
        <v>7.8335500723159743</v>
      </c>
      <c r="H42" s="17">
        <f t="shared" si="9"/>
        <v>4.4854074383244553E-5</v>
      </c>
    </row>
    <row r="43" spans="1:15">
      <c r="A43" t="s">
        <v>64</v>
      </c>
      <c r="B43" s="20">
        <v>5385.7188776860175</v>
      </c>
      <c r="C43" s="20">
        <v>5723.6103055765197</v>
      </c>
      <c r="D43" s="20">
        <v>5556.3450696704404</v>
      </c>
      <c r="E43" s="20">
        <v>3502.7233024312836</v>
      </c>
      <c r="F43" s="20">
        <v>756.96328900030346</v>
      </c>
      <c r="G43" s="20">
        <v>1030.046716136422</v>
      </c>
      <c r="H43" s="17">
        <f t="shared" si="9"/>
        <v>5.8979379205193984E-3</v>
      </c>
    </row>
    <row r="44" spans="1:15">
      <c r="A44" t="s">
        <v>65</v>
      </c>
      <c r="B44" s="20">
        <v>5026.2504342335969</v>
      </c>
      <c r="C44" s="20">
        <v>5168.7295077815743</v>
      </c>
      <c r="D44" s="20">
        <v>4988.4623079616176</v>
      </c>
      <c r="E44" s="20">
        <v>4916.887447878853</v>
      </c>
      <c r="F44" s="20">
        <v>4984.5045114384566</v>
      </c>
      <c r="G44" s="20">
        <v>5157.8980415294709</v>
      </c>
      <c r="H44" s="17">
        <f t="shared" si="9"/>
        <v>2.9533575490065807E-2</v>
      </c>
    </row>
    <row r="45" spans="1:15">
      <c r="A45" t="s">
        <v>66</v>
      </c>
      <c r="B45" s="20">
        <v>3763.2335223321666</v>
      </c>
      <c r="C45" s="20">
        <v>3813.6959252779116</v>
      </c>
      <c r="D45" s="20">
        <v>3808.2712157287201</v>
      </c>
      <c r="E45" s="20">
        <v>3971.4165904200554</v>
      </c>
      <c r="F45" s="20">
        <v>3890.7599109338985</v>
      </c>
      <c r="G45" s="20">
        <v>4116.9895564721173</v>
      </c>
      <c r="H45" s="17">
        <f t="shared" si="9"/>
        <v>2.3573444236177053E-2</v>
      </c>
    </row>
    <row r="46" spans="1:15">
      <c r="A46" s="47" t="s">
        <v>67</v>
      </c>
      <c r="B46" s="49">
        <v>509.79751649823453</v>
      </c>
      <c r="C46" s="49">
        <v>495.33326334942228</v>
      </c>
      <c r="D46" s="49">
        <v>269.35611258367834</v>
      </c>
      <c r="E46" s="49">
        <v>347.84066862514129</v>
      </c>
      <c r="F46" s="49">
        <v>482.05713334359024</v>
      </c>
      <c r="G46" s="49">
        <v>454.80954377330772</v>
      </c>
      <c r="H46" s="50">
        <f t="shared" si="9"/>
        <v>2.6041910651355836E-3</v>
      </c>
    </row>
    <row r="47" spans="1:15">
      <c r="A47" s="47" t="s">
        <v>68</v>
      </c>
      <c r="B47" s="49">
        <v>3235.4777823259747</v>
      </c>
      <c r="C47" s="49">
        <v>3266.4927199120766</v>
      </c>
      <c r="D47" s="49">
        <v>1713.4907824262746</v>
      </c>
      <c r="E47" s="49">
        <v>2035.0915738264853</v>
      </c>
      <c r="F47" s="49">
        <v>2294.2623702413762</v>
      </c>
      <c r="G47" s="49">
        <v>2724.7890843508103</v>
      </c>
      <c r="H47" s="50">
        <f t="shared" si="9"/>
        <v>1.5601852434702133E-2</v>
      </c>
    </row>
    <row r="48" spans="1:15">
      <c r="A48" t="s">
        <v>69</v>
      </c>
      <c r="B48" s="20">
        <v>3430.6255180899025</v>
      </c>
      <c r="C48" s="20">
        <v>3566.5388974172251</v>
      </c>
      <c r="D48" s="20">
        <v>2990.9552514678735</v>
      </c>
      <c r="E48" s="20">
        <v>3184.2720164365305</v>
      </c>
      <c r="F48" s="20">
        <v>3228.7008725574597</v>
      </c>
      <c r="G48" s="20">
        <v>3535.4962365770562</v>
      </c>
      <c r="H48" s="17">
        <f t="shared" si="9"/>
        <v>2.0243875345552512E-2</v>
      </c>
    </row>
    <row r="49" spans="1:8">
      <c r="A49" t="s">
        <v>70</v>
      </c>
      <c r="B49" s="20">
        <v>4552.4611147895812</v>
      </c>
      <c r="C49" s="20">
        <v>4360.3111135976915</v>
      </c>
      <c r="D49" s="20">
        <v>4566.0601469817493</v>
      </c>
      <c r="E49" s="20">
        <v>4564.9791460043598</v>
      </c>
      <c r="F49" s="20">
        <v>4505.940874162533</v>
      </c>
      <c r="G49" s="20">
        <v>4771.6687886226864</v>
      </c>
      <c r="H49" s="17">
        <f t="shared" si="9"/>
        <v>2.7322067874880028E-2</v>
      </c>
    </row>
    <row r="83" spans="1:9">
      <c r="H83" s="73" t="s">
        <v>199</v>
      </c>
      <c r="I83" s="74"/>
    </row>
    <row r="84" spans="1:9">
      <c r="H84">
        <v>2023</v>
      </c>
      <c r="I84" s="51">
        <f>SUM(H89:H94)+SUM(H96)</f>
        <v>0.6333391541090071</v>
      </c>
    </row>
    <row r="85" spans="1:9">
      <c r="H85">
        <v>2019</v>
      </c>
      <c r="I85" s="51">
        <f>SUM(I89:I94)+SUM(I96)</f>
        <v>0.61158690568114482</v>
      </c>
    </row>
    <row r="88" spans="1:9">
      <c r="A88" t="s">
        <v>3</v>
      </c>
      <c r="B88" t="s">
        <v>19</v>
      </c>
      <c r="C88" t="s">
        <v>116</v>
      </c>
      <c r="D88" t="s">
        <v>117</v>
      </c>
      <c r="E88" t="s">
        <v>118</v>
      </c>
      <c r="F88" t="s">
        <v>119</v>
      </c>
      <c r="G88" s="19" t="s">
        <v>186</v>
      </c>
      <c r="H88" s="75" t="s">
        <v>204</v>
      </c>
      <c r="I88" s="19" t="s">
        <v>203</v>
      </c>
    </row>
    <row r="89" spans="1:9" s="47" customFormat="1">
      <c r="A89" s="48" t="s">
        <v>141</v>
      </c>
      <c r="B89" s="49">
        <v>21826.575164067111</v>
      </c>
      <c r="C89" s="49">
        <v>21476.993666097162</v>
      </c>
      <c r="D89" s="49">
        <v>21628.724876316432</v>
      </c>
      <c r="E89" s="49">
        <v>24992.476160908875</v>
      </c>
      <c r="F89" s="49">
        <v>26420.303470278839</v>
      </c>
      <c r="G89" s="49">
        <v>26595.492972246091</v>
      </c>
      <c r="H89" s="50">
        <v>0.15228296353807572</v>
      </c>
      <c r="I89" s="50">
        <f>Tabla36[[#This Row],[2019R]]/SUM(Tabla36[2019R])</f>
        <v>0.12567203950506819</v>
      </c>
    </row>
    <row r="90" spans="1:9" s="47" customFormat="1">
      <c r="A90" s="48" t="s">
        <v>144</v>
      </c>
      <c r="B90" s="49">
        <v>20117.46152344202</v>
      </c>
      <c r="C90" s="49">
        <v>19869.286183475167</v>
      </c>
      <c r="D90" s="49">
        <v>17978.399254221898</v>
      </c>
      <c r="E90" s="49">
        <v>19187.64740697587</v>
      </c>
      <c r="F90" s="49">
        <v>20608.332180337071</v>
      </c>
      <c r="G90" s="49">
        <v>21317.333558358525</v>
      </c>
      <c r="H90" s="50">
        <v>0.12206078422325817</v>
      </c>
      <c r="I90" s="50">
        <f>Tabla36[[#This Row],[2019R]]/SUM(Tabla36[2019R])</f>
        <v>0.11626458325631003</v>
      </c>
    </row>
    <row r="91" spans="1:9" s="47" customFormat="1">
      <c r="A91" s="48" t="s">
        <v>187</v>
      </c>
      <c r="B91" s="49">
        <v>15056.752302461162</v>
      </c>
      <c r="C91" s="49">
        <v>15287.820494433276</v>
      </c>
      <c r="D91" s="49">
        <v>14334.753185981306</v>
      </c>
      <c r="E91" s="49">
        <v>15258.760899540946</v>
      </c>
      <c r="F91" s="49">
        <v>15895.831798549996</v>
      </c>
      <c r="G91" s="49">
        <v>16198.571060104658</v>
      </c>
      <c r="H91" s="50">
        <v>9.2751294690760461E-2</v>
      </c>
      <c r="I91" s="50">
        <f>Tabla36[[#This Row],[2019R]]/SUM(Tabla36[2019R])</f>
        <v>8.9456262407695858E-2</v>
      </c>
    </row>
    <row r="92" spans="1:9" s="47" customFormat="1">
      <c r="A92" s="48" t="s">
        <v>148</v>
      </c>
      <c r="B92" s="49">
        <v>14281.344826238506</v>
      </c>
      <c r="C92" s="49">
        <v>14581.033539598769</v>
      </c>
      <c r="D92" s="49">
        <v>14610.497829395626</v>
      </c>
      <c r="E92" s="49">
        <v>14832.369799602167</v>
      </c>
      <c r="F92" s="49">
        <v>15039.670899198734</v>
      </c>
      <c r="G92" s="49">
        <v>15618.744997201185</v>
      </c>
      <c r="H92" s="50">
        <v>8.9431272336307432E-2</v>
      </c>
      <c r="I92" s="50">
        <f>Tabla36[[#This Row],[2019R]]/SUM(Tabla36[2019R])</f>
        <v>8.5320517922663847E-2</v>
      </c>
    </row>
    <row r="93" spans="1:9" s="47" customFormat="1">
      <c r="A93" s="48" t="s">
        <v>132</v>
      </c>
      <c r="B93" s="49">
        <v>13124.291330220625</v>
      </c>
      <c r="C93" s="49">
        <v>12591.012069948603</v>
      </c>
      <c r="D93" s="49">
        <v>10027.356603983737</v>
      </c>
      <c r="E93" s="49">
        <v>10819.401229246034</v>
      </c>
      <c r="F93" s="49">
        <v>9517.3663866247625</v>
      </c>
      <c r="G93" s="49">
        <v>7170.2650889849547</v>
      </c>
      <c r="H93" s="50">
        <v>4.1056175128759691E-2</v>
      </c>
      <c r="I93" s="50">
        <f>Tabla36[[#This Row],[2019R]]/SUM(Tabla36[2019R])</f>
        <v>7.3675961862446113E-2</v>
      </c>
    </row>
    <row r="94" spans="1:9">
      <c r="A94" s="48" t="s">
        <v>145</v>
      </c>
      <c r="B94" s="49">
        <v>11931.508498177289</v>
      </c>
      <c r="C94" s="49">
        <v>11653.713884867731</v>
      </c>
      <c r="D94" s="49">
        <v>9908.8548240332202</v>
      </c>
      <c r="E94" s="49">
        <v>10877.662213329591</v>
      </c>
      <c r="F94" s="49">
        <v>12099.002236893797</v>
      </c>
      <c r="G94" s="49">
        <v>12811.928366303153</v>
      </c>
      <c r="H94" s="50">
        <v>7.3359738896143056E-2</v>
      </c>
      <c r="I94" s="50">
        <f>Tabla36[[#This Row],[2019R]]/SUM(Tabla36[2019R])</f>
        <v>6.8191387234598888E-2</v>
      </c>
    </row>
    <row r="95" spans="1:9" s="47" customFormat="1">
      <c r="A95" s="19" t="s">
        <v>188</v>
      </c>
      <c r="B95" s="20">
        <v>10774.612241044371</v>
      </c>
      <c r="C95" s="20">
        <v>10846.381933137687</v>
      </c>
      <c r="D95" s="20">
        <v>11209.4248769268</v>
      </c>
      <c r="E95" s="20">
        <v>11189.727585424384</v>
      </c>
      <c r="F95" s="20">
        <v>12090.510681698343</v>
      </c>
      <c r="G95" s="20">
        <v>12171.322958900488</v>
      </c>
      <c r="H95" s="17">
        <v>6.9691700480777094E-2</v>
      </c>
      <c r="I95" s="76">
        <f>Tabla36[[#This Row],[2019R]]/SUM(Tabla36[2019R])</f>
        <v>6.3467306457330619E-2</v>
      </c>
    </row>
    <row r="96" spans="1:9" s="47" customFormat="1">
      <c r="A96" s="48" t="s">
        <v>189</v>
      </c>
      <c r="B96" s="49">
        <v>11029.266195747639</v>
      </c>
      <c r="C96" s="49">
        <v>9058.6006824033484</v>
      </c>
      <c r="D96" s="49">
        <v>8539.4732815896859</v>
      </c>
      <c r="E96" s="49">
        <v>9211.7143051338044</v>
      </c>
      <c r="F96" s="49">
        <v>10342.358087924218</v>
      </c>
      <c r="G96" s="49">
        <v>10897.325279440714</v>
      </c>
      <c r="H96" s="50">
        <v>6.2396925295702531E-2</v>
      </c>
      <c r="I96" s="50">
        <f>Tabla36[[#This Row],[2019R]]/SUM(Tabla36[2019R])</f>
        <v>5.3006153492361936E-2</v>
      </c>
    </row>
    <row r="97" spans="1:16">
      <c r="A97" s="69" t="s">
        <v>151</v>
      </c>
      <c r="B97" s="67">
        <v>5385.7188776860175</v>
      </c>
      <c r="C97" s="67">
        <v>5723.6103055765197</v>
      </c>
      <c r="D97" s="67">
        <v>5556.3450696704404</v>
      </c>
      <c r="E97" s="67">
        <v>3502.7233024312836</v>
      </c>
      <c r="F97" s="67">
        <v>756.96328900030346</v>
      </c>
      <c r="G97" s="67">
        <v>1030.046716136422</v>
      </c>
      <c r="H97" s="68">
        <v>5.8979379205193984E-3</v>
      </c>
      <c r="I97" s="76">
        <f>Tabla36[[#This Row],[2019R]]/SUM(Tabla36[2019R])</f>
        <v>3.3491548752909786E-2</v>
      </c>
    </row>
    <row r="98" spans="1:16">
      <c r="A98" s="69" t="s">
        <v>152</v>
      </c>
      <c r="B98" s="67">
        <v>5026.2504342335969</v>
      </c>
      <c r="C98" s="67">
        <v>5168.7295077815743</v>
      </c>
      <c r="D98" s="67">
        <v>4988.4623079616176</v>
      </c>
      <c r="E98" s="67">
        <v>4916.887447878853</v>
      </c>
      <c r="F98" s="67">
        <v>4984.5045114384566</v>
      </c>
      <c r="G98" s="67">
        <v>5157.8980415294709</v>
      </c>
      <c r="H98" s="68">
        <v>2.9533575490065807E-2</v>
      </c>
      <c r="I98" s="76">
        <f>Tabla36[[#This Row],[2019R]]/SUM(Tabla36[2019R])</f>
        <v>3.0244678980294998E-2</v>
      </c>
    </row>
    <row r="99" spans="1:16">
      <c r="A99" s="69" t="s">
        <v>147</v>
      </c>
      <c r="B99" s="67">
        <v>4534.7930774492834</v>
      </c>
      <c r="C99" s="67">
        <v>4583.5101866660989</v>
      </c>
      <c r="D99" s="67">
        <v>4253.3070757713785</v>
      </c>
      <c r="E99" s="67">
        <v>4532.6077063533185</v>
      </c>
      <c r="F99" s="67">
        <v>4823.8986952891692</v>
      </c>
      <c r="G99" s="67">
        <v>5176.1052843535017</v>
      </c>
      <c r="H99" s="68">
        <v>2.9637828225594874E-2</v>
      </c>
      <c r="I99" s="76">
        <f>Tabla36[[#This Row],[2019R]]/SUM(Tabla36[2019R])</f>
        <v>2.6820284170398962E-2</v>
      </c>
    </row>
    <row r="100" spans="1:16">
      <c r="A100" s="69" t="s">
        <v>158</v>
      </c>
      <c r="B100" s="67">
        <v>4488.4269740135851</v>
      </c>
      <c r="C100" s="67">
        <v>4485.4985782795738</v>
      </c>
      <c r="D100" s="67">
        <v>4549.5667048709693</v>
      </c>
      <c r="E100" s="67">
        <v>4956.5881051812867</v>
      </c>
      <c r="F100" s="67">
        <v>4854.7388508192525</v>
      </c>
      <c r="G100" s="67">
        <v>4630.8091271481189</v>
      </c>
      <c r="H100" s="68">
        <v>2.6515520437887522E-2</v>
      </c>
      <c r="I100" s="76">
        <f>Tabla36[[#This Row],[2019R]]/SUM(Tabla36[2019R])</f>
        <v>2.6246771931553801E-2</v>
      </c>
    </row>
    <row r="101" spans="1:16">
      <c r="A101" s="69" t="s">
        <v>157</v>
      </c>
      <c r="B101" s="67">
        <v>4552.4611147895812</v>
      </c>
      <c r="C101" s="67">
        <v>4360.3111135976915</v>
      </c>
      <c r="D101" s="67">
        <v>4566.0601469817493</v>
      </c>
      <c r="E101" s="67">
        <v>4564.9791460043598</v>
      </c>
      <c r="F101" s="67">
        <v>4505.940874162533</v>
      </c>
      <c r="G101" s="67">
        <v>4771.6687886226864</v>
      </c>
      <c r="H101" s="68">
        <v>2.7322067874880028E-2</v>
      </c>
      <c r="I101" s="76">
        <f>Tabla36[[#This Row],[2019R]]/SUM(Tabla36[2019R])</f>
        <v>2.5514240914800014E-2</v>
      </c>
    </row>
    <row r="102" spans="1:16">
      <c r="A102" s="69" t="s">
        <v>153</v>
      </c>
      <c r="B102" s="67">
        <v>3763.2335223321666</v>
      </c>
      <c r="C102" s="67">
        <v>3813.6959252779116</v>
      </c>
      <c r="D102" s="67">
        <v>3808.2712157287201</v>
      </c>
      <c r="E102" s="67">
        <v>3971.4165904200554</v>
      </c>
      <c r="F102" s="67">
        <v>3890.7599109338985</v>
      </c>
      <c r="G102" s="67">
        <v>4116.9895564721173</v>
      </c>
      <c r="H102" s="68">
        <v>2.3573444236177053E-2</v>
      </c>
      <c r="I102" s="76">
        <f>Tabla36[[#This Row],[2019R]]/SUM(Tabla36[2019R])</f>
        <v>2.2315737129373469E-2</v>
      </c>
    </row>
    <row r="103" spans="1:16">
      <c r="A103" s="69" t="s">
        <v>136</v>
      </c>
      <c r="B103" s="67">
        <v>3842.1185311149211</v>
      </c>
      <c r="C103" s="67">
        <v>3643.3033145254331</v>
      </c>
      <c r="D103" s="67">
        <v>2557.9836933091028</v>
      </c>
      <c r="E103" s="67">
        <v>3071.914310266126</v>
      </c>
      <c r="F103" s="67">
        <v>3271.7806034189412</v>
      </c>
      <c r="G103" s="67">
        <v>3444.5589343922288</v>
      </c>
      <c r="H103" s="68">
        <v>1.9723178027126628E-2</v>
      </c>
      <c r="I103" s="76">
        <f>Tabla36[[#This Row],[2019R]]/SUM(Tabla36[2019R])</f>
        <v>2.1318689439982011E-2</v>
      </c>
    </row>
    <row r="104" spans="1:16">
      <c r="A104" s="69" t="s">
        <v>140</v>
      </c>
      <c r="B104" s="67">
        <v>3474.8094806324848</v>
      </c>
      <c r="C104" s="67">
        <v>3642.6901460653312</v>
      </c>
      <c r="D104" s="67">
        <v>3297.4922682043452</v>
      </c>
      <c r="E104" s="67">
        <v>3542.34400227778</v>
      </c>
      <c r="F104" s="67">
        <v>3905.3995611296441</v>
      </c>
      <c r="G104" s="67">
        <v>4223.0458879298512</v>
      </c>
      <c r="H104" s="68">
        <v>2.4180711507861552E-2</v>
      </c>
      <c r="I104" s="76">
        <f>Tabla36[[#This Row],[2019R]]/SUM(Tabla36[2019R])</f>
        <v>2.1315101501551744E-2</v>
      </c>
      <c r="O104">
        <v>2023</v>
      </c>
      <c r="P104" s="19" t="s">
        <v>201</v>
      </c>
    </row>
    <row r="105" spans="1:16">
      <c r="A105" s="69" t="s">
        <v>190</v>
      </c>
      <c r="B105" s="67">
        <v>3430.6255180899025</v>
      </c>
      <c r="C105" s="67">
        <v>3566.5388974172251</v>
      </c>
      <c r="D105" s="67">
        <v>2990.9552514678735</v>
      </c>
      <c r="E105" s="67">
        <v>3184.2720164365305</v>
      </c>
      <c r="F105" s="67">
        <v>3228.7008725574597</v>
      </c>
      <c r="G105" s="67">
        <v>3535.4962365770562</v>
      </c>
      <c r="H105" s="68">
        <v>2.0243875345552512E-2</v>
      </c>
      <c r="I105" s="76">
        <f>Tabla36[[#This Row],[2019R]]/SUM(Tabla36[2019R])</f>
        <v>2.086950455827136E-2</v>
      </c>
    </row>
    <row r="106" spans="1:16">
      <c r="A106" s="69" t="s">
        <v>131</v>
      </c>
      <c r="B106" s="67">
        <v>3616.6767053334711</v>
      </c>
      <c r="C106" s="67">
        <v>3330.6423055749033</v>
      </c>
      <c r="D106" s="67">
        <v>3368.4395707896911</v>
      </c>
      <c r="E106" s="67">
        <v>2311.125753160487</v>
      </c>
      <c r="F106" s="67">
        <v>2233.9375853344327</v>
      </c>
      <c r="G106" s="67">
        <v>2110.2765888257572</v>
      </c>
      <c r="H106" s="68">
        <v>1.2083219256990805E-2</v>
      </c>
      <c r="I106" s="76">
        <f>Tabla36[[#This Row],[2019R]]/SUM(Tabla36[2019R])</f>
        <v>1.9489162119752289E-2</v>
      </c>
    </row>
    <row r="107" spans="1:16">
      <c r="A107" s="69" t="s">
        <v>155</v>
      </c>
      <c r="B107" s="67">
        <v>3235.4777823259747</v>
      </c>
      <c r="C107" s="67">
        <v>3266.4927199120766</v>
      </c>
      <c r="D107" s="67">
        <v>1713.4907824262746</v>
      </c>
      <c r="E107" s="67">
        <v>2035.0915738264853</v>
      </c>
      <c r="F107" s="67">
        <v>2294.2623702413762</v>
      </c>
      <c r="G107" s="67">
        <v>2724.7890843508103</v>
      </c>
      <c r="H107" s="68">
        <v>1.5601852434702133E-2</v>
      </c>
      <c r="I107" s="76">
        <f>Tabla36[[#This Row],[2019R]]/SUM(Tabla36[2019R])</f>
        <v>1.9113792578326266E-2</v>
      </c>
    </row>
    <row r="108" spans="1:16">
      <c r="A108" s="69" t="s">
        <v>126</v>
      </c>
      <c r="B108" s="67">
        <v>2079.3258658436994</v>
      </c>
      <c r="C108" s="67">
        <v>2078.8730316737497</v>
      </c>
      <c r="D108" s="67">
        <v>2121.2636928423403</v>
      </c>
      <c r="E108" s="67">
        <v>2121.5390178429975</v>
      </c>
      <c r="F108" s="67">
        <v>2150.7637006100622</v>
      </c>
      <c r="G108" s="67">
        <v>2220.241083020208</v>
      </c>
      <c r="H108" s="68">
        <v>1.2712864252756501E-2</v>
      </c>
      <c r="I108" s="76">
        <f>Tabla36[[#This Row],[2019R]]/SUM(Tabla36[2019R])</f>
        <v>1.2164468538952653E-2</v>
      </c>
    </row>
    <row r="109" spans="1:16">
      <c r="A109" s="69" t="s">
        <v>149</v>
      </c>
      <c r="B109" s="67">
        <v>1799.3122990326942</v>
      </c>
      <c r="C109" s="67">
        <v>1762.7738408618193</v>
      </c>
      <c r="D109" s="67">
        <v>1861.9123598884098</v>
      </c>
      <c r="E109" s="67">
        <v>2007.9987829821403</v>
      </c>
      <c r="F109" s="67">
        <v>1904.7037673199209</v>
      </c>
      <c r="G109" s="67">
        <v>1971.2719146632342</v>
      </c>
      <c r="H109" s="68">
        <v>1.1287293280014042E-2</v>
      </c>
      <c r="I109" s="76">
        <f>Tabla36[[#This Row],[2019R]]/SUM(Tabla36[2019R])</f>
        <v>1.0314822791841165E-2</v>
      </c>
    </row>
    <row r="110" spans="1:16">
      <c r="A110" s="69" t="s">
        <v>191</v>
      </c>
      <c r="B110" s="67">
        <v>1045.9980350746871</v>
      </c>
      <c r="C110" s="67">
        <v>1177.0687522397486</v>
      </c>
      <c r="D110" s="67">
        <v>1105.1566425779815</v>
      </c>
      <c r="E110" s="67">
        <v>1139.1376890299039</v>
      </c>
      <c r="F110" s="67">
        <v>1335.8521524455091</v>
      </c>
      <c r="G110" s="67">
        <v>1432.996133245545</v>
      </c>
      <c r="H110" s="68">
        <v>8.2051834172414372E-3</v>
      </c>
      <c r="I110" s="76">
        <f>Tabla36[[#This Row],[2019R]]/SUM(Tabla36[2019R])</f>
        <v>6.887585526700774E-3</v>
      </c>
    </row>
    <row r="111" spans="1:16">
      <c r="A111" s="70" t="s">
        <v>192</v>
      </c>
      <c r="B111" s="71">
        <v>1134.3932061461826</v>
      </c>
      <c r="C111" s="71">
        <v>1109.6550719539262</v>
      </c>
      <c r="D111" s="71">
        <v>1060.1868442671839</v>
      </c>
      <c r="E111" s="71">
        <v>1179.0879301320479</v>
      </c>
      <c r="F111" s="71">
        <v>1220.082250969733</v>
      </c>
      <c r="G111" s="71">
        <v>1229.0887010208842</v>
      </c>
      <c r="H111" s="72">
        <v>7.0376311519378841E-3</v>
      </c>
      <c r="I111" s="76">
        <f>Tabla36[[#This Row],[2019R]]/SUM(Tabla36[2019R])</f>
        <v>6.4931162250947702E-3</v>
      </c>
    </row>
    <row r="112" spans="1:16">
      <c r="A112" s="19" t="s">
        <v>193</v>
      </c>
      <c r="B112" s="20">
        <v>826.43461291015171</v>
      </c>
      <c r="C112" s="20">
        <v>834.38254412015044</v>
      </c>
      <c r="D112" s="20">
        <v>817.90442267914204</v>
      </c>
      <c r="E112" s="20">
        <v>903.73257988752812</v>
      </c>
      <c r="F112" s="20">
        <v>935.52805243091279</v>
      </c>
      <c r="G112" s="20">
        <v>974.73575278671592</v>
      </c>
      <c r="H112" s="17">
        <v>5.5812332283435876E-3</v>
      </c>
      <c r="I112" s="76">
        <f>Tabla36[[#This Row],[2019R]]/SUM(Tabla36[2019R])</f>
        <v>4.8823665768702503E-3</v>
      </c>
    </row>
    <row r="113" spans="1:9">
      <c r="A113" s="19" t="s">
        <v>195</v>
      </c>
      <c r="B113" s="20">
        <v>634.56033468456724</v>
      </c>
      <c r="C113" s="20">
        <v>629.36317614628138</v>
      </c>
      <c r="D113" s="20">
        <v>628.241594419953</v>
      </c>
      <c r="E113" s="20">
        <v>628.37075535507813</v>
      </c>
      <c r="F113" s="20">
        <v>643.50878232813557</v>
      </c>
      <c r="G113" s="20">
        <v>616.97687587101541</v>
      </c>
      <c r="H113" s="17">
        <v>3.5327439574122264E-3</v>
      </c>
      <c r="I113" s="76">
        <f>Tabla36[[#This Row],[2019R]]/SUM(Tabla36[2019R])</f>
        <v>3.6827013671166041E-3</v>
      </c>
    </row>
    <row r="114" spans="1:9">
      <c r="A114" s="19" t="s">
        <v>196</v>
      </c>
      <c r="B114" s="20">
        <v>553.15359497426095</v>
      </c>
      <c r="C114" s="20">
        <v>512.62724413751926</v>
      </c>
      <c r="D114" s="20">
        <v>429.52005798641528</v>
      </c>
      <c r="E114" s="20">
        <v>450.06821832834697</v>
      </c>
      <c r="F114" s="20">
        <v>433.48432791354804</v>
      </c>
      <c r="G114" s="20">
        <v>458.10070486569759</v>
      </c>
      <c r="H114" s="17">
        <v>2.6230359034378234E-3</v>
      </c>
      <c r="I114" s="76">
        <f>Tabla36[[#This Row],[2019R]]/SUM(Tabla36[2019R])</f>
        <v>2.999624262045592E-3</v>
      </c>
    </row>
    <row r="115" spans="1:9">
      <c r="A115" s="19" t="s">
        <v>154</v>
      </c>
      <c r="B115" s="20">
        <v>509.79751649823453</v>
      </c>
      <c r="C115" s="20">
        <v>495.33326334942228</v>
      </c>
      <c r="D115" s="20">
        <v>269.35611258367834</v>
      </c>
      <c r="E115" s="20">
        <v>347.84066862514129</v>
      </c>
      <c r="F115" s="20">
        <v>482.05713334359024</v>
      </c>
      <c r="G115" s="20">
        <v>454.80954377330772</v>
      </c>
      <c r="H115" s="17">
        <v>2.6041910651355836E-3</v>
      </c>
      <c r="I115" s="76">
        <f>Tabla36[[#This Row],[2019R]]/SUM(Tabla36[2019R])</f>
        <v>2.8984290076915146E-3</v>
      </c>
    </row>
    <row r="116" spans="1:9">
      <c r="A116" s="19" t="s">
        <v>194</v>
      </c>
      <c r="B116" s="20">
        <v>527.63313306770704</v>
      </c>
      <c r="C116" s="20">
        <v>470.1622870914365</v>
      </c>
      <c r="D116" s="20">
        <v>460.93591114152855</v>
      </c>
      <c r="E116" s="20">
        <v>555.55702871919686</v>
      </c>
      <c r="F116" s="20">
        <v>642.05341435091793</v>
      </c>
      <c r="G116" s="20">
        <v>668.26822653004012</v>
      </c>
      <c r="H116" s="17">
        <v>3.8264327749264544E-3</v>
      </c>
      <c r="I116" s="76">
        <f>Tabla36[[#This Row],[2019R]]/SUM(Tabla36[2019R])</f>
        <v>2.751141730344677E-3</v>
      </c>
    </row>
    <row r="117" spans="1:9">
      <c r="A117" s="19" t="s">
        <v>130</v>
      </c>
      <c r="B117" s="20">
        <v>572.53271308257104</v>
      </c>
      <c r="C117" s="20">
        <v>447.36277684026703</v>
      </c>
      <c r="D117" s="20">
        <v>375.36840108067565</v>
      </c>
      <c r="E117" s="20">
        <v>386.47501070547008</v>
      </c>
      <c r="F117" s="20">
        <v>356.71209448561865</v>
      </c>
      <c r="G117" s="20">
        <v>341.28580638353685</v>
      </c>
      <c r="H117" s="17">
        <v>1.9541662214647669E-3</v>
      </c>
      <c r="I117" s="76">
        <f>Tabla36[[#This Row],[2019R]]/SUM(Tabla36[2019R])</f>
        <v>2.6177310213074912E-3</v>
      </c>
    </row>
    <row r="118" spans="1:9">
      <c r="A118" s="19" t="s">
        <v>142</v>
      </c>
      <c r="B118" s="20">
        <v>248.35996772859627</v>
      </c>
      <c r="C118" s="20">
        <v>231.78228079153931</v>
      </c>
      <c r="D118" s="20">
        <v>206.70806317572504</v>
      </c>
      <c r="E118" s="20">
        <v>248.17758437109103</v>
      </c>
      <c r="F118" s="20">
        <v>318.20960317389694</v>
      </c>
      <c r="G118" s="20">
        <v>344.12958118386433</v>
      </c>
      <c r="H118" s="17">
        <v>1.970449373451485E-3</v>
      </c>
      <c r="I118" s="76">
        <f>Tabla36[[#This Row],[2019R]]/SUM(Tabla36[2019R])</f>
        <v>1.3562676602261357E-3</v>
      </c>
    </row>
    <row r="119" spans="1:9">
      <c r="A119" s="19" t="s">
        <v>197</v>
      </c>
      <c r="B119" s="20">
        <v>112.14792651555685</v>
      </c>
      <c r="C119" s="20">
        <v>113.30646272869821</v>
      </c>
      <c r="D119" s="20">
        <v>114.46313671816387</v>
      </c>
      <c r="E119" s="20">
        <v>129.36598427745835</v>
      </c>
      <c r="F119" s="20">
        <v>137.82897665035657</v>
      </c>
      <c r="G119" s="20">
        <v>144.94368833720034</v>
      </c>
      <c r="H119" s="17">
        <v>8.2993214035031993E-4</v>
      </c>
      <c r="I119" s="76">
        <f>Tabla36[[#This Row],[2019R]]/SUM(Tabla36[2019R])</f>
        <v>6.6300965962002429E-4</v>
      </c>
    </row>
    <row r="120" spans="1:9">
      <c r="A120" s="19" t="s">
        <v>128</v>
      </c>
      <c r="B120" s="20">
        <v>75.141968311338772</v>
      </c>
      <c r="C120" s="20">
        <v>78.255748011703773</v>
      </c>
      <c r="D120" s="20">
        <v>76.625375515610557</v>
      </c>
      <c r="E120" s="20">
        <v>83.512649297748922</v>
      </c>
      <c r="F120" s="20">
        <v>77.911139921017408</v>
      </c>
      <c r="G120" s="20">
        <v>77.878466065555045</v>
      </c>
      <c r="H120" s="17">
        <v>4.4592381200221837E-4</v>
      </c>
      <c r="I120" s="76">
        <f>Tabla36[[#This Row],[2019R]]/SUM(Tabla36[2019R])</f>
        <v>4.5791136359787601E-4</v>
      </c>
    </row>
    <row r="121" spans="1:9">
      <c r="A121" s="19" t="s">
        <v>150</v>
      </c>
      <c r="B121" s="20">
        <v>6.0459828460888501</v>
      </c>
      <c r="C121" s="20">
        <v>6.3402933881115588</v>
      </c>
      <c r="D121" s="20">
        <v>6.302210442377401</v>
      </c>
      <c r="E121" s="20">
        <v>6.7924991819781013</v>
      </c>
      <c r="F121" s="20">
        <v>7.6302380062348591</v>
      </c>
      <c r="G121" s="20">
        <v>7.8335500723159743</v>
      </c>
      <c r="H121" s="17">
        <v>4.4854074383244553E-5</v>
      </c>
      <c r="I121" s="76">
        <f>Tabla36[[#This Row],[2019R]]/SUM(Tabla36[2019R])</f>
        <v>3.710005289996782E-5</v>
      </c>
    </row>
    <row r="122" spans="1:9">
      <c r="A122" s="19" t="s">
        <v>127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17">
        <v>0</v>
      </c>
      <c r="I122" s="76">
        <f>Tabla36[[#This Row],[2019R]]/SUM(Tabla36[2019R])</f>
        <v>0</v>
      </c>
    </row>
    <row r="123" spans="1:9">
      <c r="A123" s="19" t="s">
        <v>198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17">
        <v>0</v>
      </c>
      <c r="I123" s="76">
        <f>Tabla36[[#This Row],[2019R]]/SUM(Tabla36[2019R])</f>
        <v>0</v>
      </c>
    </row>
    <row r="136" spans="15:16">
      <c r="O136">
        <v>2019</v>
      </c>
      <c r="P136" s="19" t="s">
        <v>202</v>
      </c>
    </row>
    <row r="145" spans="22:22">
      <c r="V145">
        <v>13</v>
      </c>
    </row>
    <row r="146" spans="22:22">
      <c r="V146">
        <v>12</v>
      </c>
    </row>
    <row r="147" spans="22:22">
      <c r="V147">
        <v>9</v>
      </c>
    </row>
    <row r="148" spans="22:22">
      <c r="V148">
        <v>9</v>
      </c>
    </row>
    <row r="149" spans="22:22">
      <c r="V149">
        <v>7</v>
      </c>
    </row>
    <row r="150" spans="22:22">
      <c r="V150">
        <v>7</v>
      </c>
    </row>
    <row r="151" spans="22:22">
      <c r="V151">
        <v>5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3BB7C-E46E-4479-9E2B-A14D2ED8380C}">
  <dimension ref="A3:O49"/>
  <sheetViews>
    <sheetView tabSelected="1" zoomScale="70" zoomScaleNormal="70" workbookViewId="0">
      <selection activeCell="I12" sqref="I12"/>
    </sheetView>
  </sheetViews>
  <sheetFormatPr baseColWidth="10" defaultRowHeight="15"/>
  <cols>
    <col min="1" max="1" width="55.5" customWidth="1"/>
  </cols>
  <sheetData>
    <row r="3" spans="1:12">
      <c r="A3" t="s">
        <v>3</v>
      </c>
      <c r="B3" t="s">
        <v>19</v>
      </c>
      <c r="C3" t="s">
        <v>116</v>
      </c>
      <c r="D3" t="s">
        <v>117</v>
      </c>
      <c r="E3" t="s">
        <v>118</v>
      </c>
      <c r="F3" t="s">
        <v>119</v>
      </c>
      <c r="G3" s="19">
        <v>2023</v>
      </c>
      <c r="K3" s="19" t="s">
        <v>123</v>
      </c>
      <c r="L3" s="19" t="s">
        <v>124</v>
      </c>
    </row>
    <row r="4" spans="1:12">
      <c r="A4" s="19" t="s">
        <v>122</v>
      </c>
      <c r="C4" s="17">
        <f>(C5/B5)-1</f>
        <v>-1.5758170456551812E-2</v>
      </c>
      <c r="D4" s="17">
        <f t="shared" ref="D4:G4" si="0">(D5/C5)-1</f>
        <v>-6.9982409694708481E-2</v>
      </c>
      <c r="E4" s="17">
        <f t="shared" si="0"/>
        <v>5.241000000000029E-2</v>
      </c>
      <c r="F4" s="17">
        <f t="shared" si="0"/>
        <v>2.7474344894926617E-2</v>
      </c>
      <c r="G4" s="17">
        <f t="shared" si="0"/>
        <v>1.8870713205213496E-2</v>
      </c>
      <c r="H4" s="40">
        <f>(G5/B5)-1</f>
        <v>8.4816791146509196E-3</v>
      </c>
      <c r="K4" t="s">
        <v>30</v>
      </c>
      <c r="L4" s="20">
        <v>6928.9286762338816</v>
      </c>
    </row>
    <row r="5" spans="1:12">
      <c r="A5" t="s">
        <v>120</v>
      </c>
      <c r="B5" s="20">
        <v>183927.28776475135</v>
      </c>
      <c r="C5" s="20">
        <v>181028.93021254314</v>
      </c>
      <c r="D5" s="20">
        <v>168360.08945181416</v>
      </c>
      <c r="E5" s="20">
        <v>177183.84173998379</v>
      </c>
      <c r="F5" s="20">
        <v>182051.85171775619</v>
      </c>
      <c r="G5" s="20">
        <v>185487.30000000002</v>
      </c>
      <c r="H5" s="17">
        <f>(G5/B5)-1</f>
        <v>8.4816791146509196E-3</v>
      </c>
      <c r="K5" t="s">
        <v>36</v>
      </c>
      <c r="L5" s="20">
        <v>71389.817047699034</v>
      </c>
    </row>
    <row r="6" spans="1:12">
      <c r="A6" t="s">
        <v>27</v>
      </c>
      <c r="B6" s="20">
        <v>10310.046508635289</v>
      </c>
      <c r="C6" s="20">
        <v>10131.777984572682</v>
      </c>
      <c r="D6" s="20">
        <v>8938.2858068641326</v>
      </c>
      <c r="E6" s="20">
        <v>10036.475786849425</v>
      </c>
      <c r="F6" s="20">
        <v>10641.263217975506</v>
      </c>
      <c r="G6" s="20">
        <v>10842.071444303105</v>
      </c>
      <c r="K6" t="s">
        <v>55</v>
      </c>
      <c r="L6" s="20">
        <v>96326.482831763977</v>
      </c>
    </row>
    <row r="7" spans="1:12">
      <c r="A7" t="s">
        <v>121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</row>
    <row r="8" spans="1:12">
      <c r="A8" t="s">
        <v>29</v>
      </c>
      <c r="B8" s="20">
        <v>173617.24125611605</v>
      </c>
      <c r="C8" s="20">
        <v>170897.15222797045</v>
      </c>
      <c r="D8" s="20">
        <v>159421.80364495007</v>
      </c>
      <c r="E8" s="20">
        <v>167147.36595313434</v>
      </c>
      <c r="F8" s="20">
        <v>171410.58849978072</v>
      </c>
      <c r="G8" s="35">
        <v>174645.2285556969</v>
      </c>
    </row>
    <row r="9" spans="1:12">
      <c r="A9" t="s">
        <v>30</v>
      </c>
      <c r="B9" s="20">
        <v>6642.894808168624</v>
      </c>
      <c r="C9" s="20">
        <v>6642.6273579650269</v>
      </c>
      <c r="D9" s="20">
        <v>6747.4557732289204</v>
      </c>
      <c r="E9" s="20">
        <v>7161.6397723220334</v>
      </c>
      <c r="F9" s="20">
        <v>7083.4136913503316</v>
      </c>
      <c r="G9" s="34">
        <v>6928.9286762338816</v>
      </c>
      <c r="H9" s="36">
        <f>G9/G8</f>
        <v>3.9674308502646242E-2</v>
      </c>
    </row>
    <row r="10" spans="1:12">
      <c r="A10" t="s">
        <v>31</v>
      </c>
      <c r="B10" s="20">
        <v>6642.894808168624</v>
      </c>
      <c r="C10" s="20">
        <v>6642.6273579650269</v>
      </c>
      <c r="D10" s="20">
        <v>6747.4557732289204</v>
      </c>
      <c r="E10" s="20">
        <v>7161.6397723220334</v>
      </c>
      <c r="F10" s="20">
        <v>7083.4136913503316</v>
      </c>
      <c r="G10" s="20">
        <v>6928.9286762338816</v>
      </c>
      <c r="H10" s="17">
        <f>G10/$G$8</f>
        <v>3.9674308502646242E-2</v>
      </c>
    </row>
    <row r="11" spans="1:12">
      <c r="A11" t="s">
        <v>32</v>
      </c>
      <c r="B11" s="20">
        <v>4488.4269740135851</v>
      </c>
      <c r="C11" s="20">
        <v>4485.4985782795738</v>
      </c>
      <c r="D11" s="20">
        <v>4549.5667048709693</v>
      </c>
      <c r="E11" s="20">
        <v>4956.5881051812867</v>
      </c>
      <c r="F11" s="20">
        <v>4854.7388508192525</v>
      </c>
      <c r="G11" s="20">
        <v>4630.8091271481189</v>
      </c>
      <c r="H11" s="17">
        <f t="shared" ref="H11:H14" si="1">G11/$G$8</f>
        <v>2.6515520437887522E-2</v>
      </c>
    </row>
    <row r="12" spans="1:12">
      <c r="A12" t="s">
        <v>33</v>
      </c>
      <c r="B12" s="20">
        <v>2079.3258658436994</v>
      </c>
      <c r="C12" s="20">
        <v>2078.8730316737497</v>
      </c>
      <c r="D12" s="20">
        <v>2121.2636928423403</v>
      </c>
      <c r="E12" s="20">
        <v>2121.5390178429975</v>
      </c>
      <c r="F12" s="20">
        <v>2150.7637006100622</v>
      </c>
      <c r="G12" s="20">
        <v>2220.241083020208</v>
      </c>
      <c r="H12" s="17">
        <f t="shared" si="1"/>
        <v>1.2712864252756501E-2</v>
      </c>
    </row>
    <row r="13" spans="1:12">
      <c r="A13" t="s">
        <v>34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17">
        <f t="shared" si="1"/>
        <v>0</v>
      </c>
    </row>
    <row r="14" spans="1:12">
      <c r="A14" t="s">
        <v>35</v>
      </c>
      <c r="B14" s="20">
        <v>75.141968311338772</v>
      </c>
      <c r="C14" s="20">
        <v>78.255748011703773</v>
      </c>
      <c r="D14" s="20">
        <v>76.625375515610557</v>
      </c>
      <c r="E14" s="20">
        <v>83.512649297748922</v>
      </c>
      <c r="F14" s="20">
        <v>77.911139921017408</v>
      </c>
      <c r="G14" s="20">
        <v>77.878466065555045</v>
      </c>
      <c r="H14" s="17">
        <f t="shared" si="1"/>
        <v>4.4592381200221837E-4</v>
      </c>
    </row>
    <row r="15" spans="1:12">
      <c r="A15" t="s">
        <v>36</v>
      </c>
      <c r="B15" s="20">
        <v>72297.565137270227</v>
      </c>
      <c r="C15" s="20">
        <v>68938.265961562283</v>
      </c>
      <c r="D15" s="20">
        <v>64722.22360258858</v>
      </c>
      <c r="E15" s="20">
        <v>69619.538438193704</v>
      </c>
      <c r="F15" s="20">
        <v>72469.063878712303</v>
      </c>
      <c r="G15" s="34">
        <v>71389.817047699034</v>
      </c>
      <c r="H15" s="37">
        <f>G15/G8</f>
        <v>0.40877049798661852</v>
      </c>
    </row>
    <row r="16" spans="1:12">
      <c r="A16" t="s">
        <v>37</v>
      </c>
      <c r="B16" s="20">
        <v>572.53271308257104</v>
      </c>
      <c r="C16" s="20">
        <v>447.36277684026703</v>
      </c>
      <c r="D16" s="20">
        <v>375.36840108067565</v>
      </c>
      <c r="E16" s="20">
        <v>386.47501070547008</v>
      </c>
      <c r="F16" s="20">
        <v>356.71209448561865</v>
      </c>
      <c r="G16" s="20">
        <v>341.28580638353685</v>
      </c>
      <c r="H16" s="17">
        <f>G16/$G$8</f>
        <v>1.9541662214647669E-3</v>
      </c>
    </row>
    <row r="17" spans="1:8">
      <c r="A17" t="s">
        <v>38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17">
        <f t="shared" ref="H17:H33" si="2">G17/$G$8</f>
        <v>0</v>
      </c>
    </row>
    <row r="18" spans="1:8">
      <c r="A18" t="s">
        <v>39</v>
      </c>
      <c r="B18" s="20">
        <v>572.53271308257104</v>
      </c>
      <c r="C18" s="20">
        <v>447.36277684026703</v>
      </c>
      <c r="D18" s="20">
        <v>375.36840108067565</v>
      </c>
      <c r="E18" s="20">
        <v>386.47501070547008</v>
      </c>
      <c r="F18" s="20">
        <v>356.71209448561865</v>
      </c>
      <c r="G18" s="20">
        <v>341.28580638353685</v>
      </c>
      <c r="H18" s="17">
        <f t="shared" si="2"/>
        <v>1.9541662214647669E-3</v>
      </c>
    </row>
    <row r="19" spans="1:8">
      <c r="A19" t="s">
        <v>40</v>
      </c>
      <c r="B19" s="20">
        <v>3616.6767053334711</v>
      </c>
      <c r="C19" s="20">
        <v>3330.6423055749033</v>
      </c>
      <c r="D19" s="20">
        <v>3368.4395707896911</v>
      </c>
      <c r="E19" s="20">
        <v>2311.125753160487</v>
      </c>
      <c r="F19" s="20">
        <v>2233.9375853344327</v>
      </c>
      <c r="G19" s="20">
        <v>2110.2765888257572</v>
      </c>
      <c r="H19" s="17">
        <f t="shared" si="2"/>
        <v>1.2083219256990805E-2</v>
      </c>
    </row>
    <row r="20" spans="1:8">
      <c r="A20" t="s">
        <v>41</v>
      </c>
      <c r="B20" s="20">
        <v>13124.291330220625</v>
      </c>
      <c r="C20" s="20">
        <v>12591.012069948603</v>
      </c>
      <c r="D20" s="20">
        <v>10027.356603983737</v>
      </c>
      <c r="E20" s="20">
        <v>10819.401229246034</v>
      </c>
      <c r="F20" s="20">
        <v>9517.3663866247625</v>
      </c>
      <c r="G20" s="20">
        <v>7170.2650889849547</v>
      </c>
      <c r="H20" s="17">
        <f t="shared" si="2"/>
        <v>4.1056175128759691E-2</v>
      </c>
    </row>
    <row r="21" spans="1:8">
      <c r="A21" t="s">
        <v>42</v>
      </c>
      <c r="B21" s="20">
        <v>54984.064388633546</v>
      </c>
      <c r="C21" s="20">
        <v>52569.248809198514</v>
      </c>
      <c r="D21" s="20">
        <v>50951.059026734467</v>
      </c>
      <c r="E21" s="20">
        <v>56102.536445081721</v>
      </c>
      <c r="F21" s="20">
        <v>60361.047812267483</v>
      </c>
      <c r="G21" s="20">
        <v>61767.989563504787</v>
      </c>
      <c r="H21" s="17">
        <f t="shared" si="2"/>
        <v>0.35367693737940331</v>
      </c>
    </row>
    <row r="22" spans="1:8">
      <c r="A22" t="s">
        <v>43</v>
      </c>
      <c r="B22" s="20">
        <v>10774.612241044371</v>
      </c>
      <c r="C22" s="20">
        <v>10846.381933137687</v>
      </c>
      <c r="D22" s="20">
        <v>11209.4248769268</v>
      </c>
      <c r="E22" s="20">
        <v>11189.727585424384</v>
      </c>
      <c r="F22" s="20">
        <v>12090.510681698343</v>
      </c>
      <c r="G22" s="20">
        <v>12171.322958900488</v>
      </c>
      <c r="H22" s="17">
        <f t="shared" si="2"/>
        <v>6.9691700480777094E-2</v>
      </c>
    </row>
    <row r="23" spans="1:8">
      <c r="A23" t="s">
        <v>44</v>
      </c>
      <c r="B23" s="20">
        <v>634.56033468456724</v>
      </c>
      <c r="C23" s="20">
        <v>629.36317614628138</v>
      </c>
      <c r="D23" s="20">
        <v>628.241594419953</v>
      </c>
      <c r="E23" s="20">
        <v>628.37075535507813</v>
      </c>
      <c r="F23" s="20">
        <v>643.50878232813557</v>
      </c>
      <c r="G23" s="20">
        <v>616.97687587101541</v>
      </c>
      <c r="H23" s="17">
        <f t="shared" si="2"/>
        <v>3.5327439574122264E-3</v>
      </c>
    </row>
    <row r="24" spans="1:8">
      <c r="A24" t="s">
        <v>45</v>
      </c>
      <c r="B24" s="20">
        <v>553.15359497426095</v>
      </c>
      <c r="C24" s="20">
        <v>512.62724413751926</v>
      </c>
      <c r="D24" s="20">
        <v>429.52005798641528</v>
      </c>
      <c r="E24" s="20">
        <v>450.06821832834697</v>
      </c>
      <c r="F24" s="20">
        <v>433.48432791354804</v>
      </c>
      <c r="G24" s="20">
        <v>458.10070486569759</v>
      </c>
      <c r="H24" s="17">
        <f t="shared" si="2"/>
        <v>2.6230359034378234E-3</v>
      </c>
    </row>
    <row r="25" spans="1:8">
      <c r="A25" t="s">
        <v>46</v>
      </c>
      <c r="B25" s="20">
        <v>3842.1185311149211</v>
      </c>
      <c r="C25" s="20">
        <v>3643.3033145254331</v>
      </c>
      <c r="D25" s="20">
        <v>2557.9836933091028</v>
      </c>
      <c r="E25" s="20">
        <v>3071.914310266126</v>
      </c>
      <c r="F25" s="20">
        <v>3271.7806034189412</v>
      </c>
      <c r="G25" s="20">
        <v>3444.5589343922288</v>
      </c>
      <c r="H25" s="17">
        <f t="shared" si="2"/>
        <v>1.9723178027126628E-2</v>
      </c>
    </row>
    <row r="26" spans="1:8">
      <c r="A26" t="s">
        <v>47</v>
      </c>
      <c r="B26" s="20">
        <v>112.14792651555685</v>
      </c>
      <c r="C26" s="20">
        <v>113.30646272869821</v>
      </c>
      <c r="D26" s="20">
        <v>114.46313671816387</v>
      </c>
      <c r="E26" s="20">
        <v>129.36598427745835</v>
      </c>
      <c r="F26" s="20">
        <v>137.82897665035657</v>
      </c>
      <c r="G26" s="20">
        <v>144.94368833720034</v>
      </c>
      <c r="H26" s="17">
        <f t="shared" si="2"/>
        <v>8.2993214035031993E-4</v>
      </c>
    </row>
    <row r="27" spans="1:8">
      <c r="A27" t="s">
        <v>48</v>
      </c>
      <c r="B27" s="20">
        <v>1134.3932061461826</v>
      </c>
      <c r="C27" s="20">
        <v>1109.6550719539262</v>
      </c>
      <c r="D27" s="20">
        <v>1060.1868442671839</v>
      </c>
      <c r="E27" s="20">
        <v>1179.0879301320479</v>
      </c>
      <c r="F27" s="20">
        <v>1220.082250969733</v>
      </c>
      <c r="G27" s="20">
        <v>1229.0887010208842</v>
      </c>
      <c r="H27" s="17">
        <f t="shared" si="2"/>
        <v>7.0376311519378841E-3</v>
      </c>
    </row>
    <row r="28" spans="1:8">
      <c r="A28" t="s">
        <v>49</v>
      </c>
      <c r="B28" s="20">
        <v>11029.266195747639</v>
      </c>
      <c r="C28" s="20">
        <v>9058.6006824033484</v>
      </c>
      <c r="D28" s="20">
        <v>8539.4732815896859</v>
      </c>
      <c r="E28" s="20">
        <v>9211.7143051338044</v>
      </c>
      <c r="F28" s="20">
        <v>10342.358087924218</v>
      </c>
      <c r="G28" s="20">
        <v>10897.325279440714</v>
      </c>
      <c r="H28" s="17">
        <f t="shared" si="2"/>
        <v>6.2396925295702531E-2</v>
      </c>
    </row>
    <row r="29" spans="1:8">
      <c r="A29" t="s">
        <v>50</v>
      </c>
      <c r="B29" s="20">
        <v>826.43461291015171</v>
      </c>
      <c r="C29" s="20">
        <v>834.38254412015044</v>
      </c>
      <c r="D29" s="20">
        <v>817.90442267914204</v>
      </c>
      <c r="E29" s="20">
        <v>903.73257988752812</v>
      </c>
      <c r="F29" s="20">
        <v>935.52805243091279</v>
      </c>
      <c r="G29" s="20">
        <v>974.73575278671592</v>
      </c>
      <c r="H29" s="17">
        <f t="shared" si="2"/>
        <v>5.5812332283435876E-3</v>
      </c>
    </row>
    <row r="30" spans="1:8">
      <c r="A30" t="s">
        <v>51</v>
      </c>
      <c r="B30" s="20">
        <v>3474.8094806324848</v>
      </c>
      <c r="C30" s="20">
        <v>3642.6901460653312</v>
      </c>
      <c r="D30" s="20">
        <v>3297.4922682043452</v>
      </c>
      <c r="E30" s="20">
        <v>3542.34400227778</v>
      </c>
      <c r="F30" s="20">
        <v>3905.3995611296441</v>
      </c>
      <c r="G30" s="20">
        <v>4223.0458879298512</v>
      </c>
      <c r="H30" s="17">
        <f t="shared" si="2"/>
        <v>2.4180711507861552E-2</v>
      </c>
    </row>
    <row r="31" spans="1:8">
      <c r="A31" t="s">
        <v>52</v>
      </c>
      <c r="B31" s="20">
        <v>21826.575164067111</v>
      </c>
      <c r="C31" s="20">
        <v>21476.993666097162</v>
      </c>
      <c r="D31" s="20">
        <v>21628.724876316432</v>
      </c>
      <c r="E31" s="20">
        <v>24992.476160908875</v>
      </c>
      <c r="F31" s="20">
        <v>26420.303470278839</v>
      </c>
      <c r="G31" s="20">
        <v>26595.492972246091</v>
      </c>
      <c r="H31" s="17">
        <f t="shared" si="2"/>
        <v>0.15228296353807572</v>
      </c>
    </row>
    <row r="32" spans="1:8">
      <c r="A32" t="s">
        <v>53</v>
      </c>
      <c r="B32" s="20">
        <v>248.35996772859627</v>
      </c>
      <c r="C32" s="20">
        <v>231.78228079153931</v>
      </c>
      <c r="D32" s="20">
        <v>206.70806317572504</v>
      </c>
      <c r="E32" s="20">
        <v>248.17758437109103</v>
      </c>
      <c r="F32" s="20">
        <v>318.20960317389694</v>
      </c>
      <c r="G32" s="20">
        <v>344.12958118386433</v>
      </c>
      <c r="H32" s="17">
        <f t="shared" si="2"/>
        <v>1.970449373451485E-3</v>
      </c>
    </row>
    <row r="33" spans="1:15">
      <c r="A33" t="s">
        <v>54</v>
      </c>
      <c r="B33" s="20">
        <v>527.63313306770715</v>
      </c>
      <c r="C33" s="20">
        <v>470.1622870914365</v>
      </c>
      <c r="D33" s="20">
        <v>460.93591114152855</v>
      </c>
      <c r="E33" s="20">
        <v>555.55702871919686</v>
      </c>
      <c r="F33" s="20">
        <v>642.05341435091793</v>
      </c>
      <c r="G33" s="20">
        <v>668.26822653004012</v>
      </c>
      <c r="H33" s="17">
        <f t="shared" si="2"/>
        <v>3.8264327749264544E-3</v>
      </c>
    </row>
    <row r="34" spans="1:15">
      <c r="A34" t="s">
        <v>55</v>
      </c>
      <c r="B34" s="20">
        <v>94676.781310677194</v>
      </c>
      <c r="C34" s="20">
        <v>95316.258908443138</v>
      </c>
      <c r="D34" s="20">
        <v>87952.124269132561</v>
      </c>
      <c r="E34" s="20">
        <v>90366.187742618626</v>
      </c>
      <c r="F34" s="20">
        <v>91858.110929718066</v>
      </c>
      <c r="G34" s="34">
        <v>96326.482831763977</v>
      </c>
      <c r="H34" s="36">
        <f>G34/G8</f>
        <v>0.55155519351073523</v>
      </c>
    </row>
    <row r="35" spans="1:15">
      <c r="A35" t="s">
        <v>56</v>
      </c>
      <c r="B35" s="20">
        <v>20117.46152344202</v>
      </c>
      <c r="C35" s="20">
        <v>19869.286183475167</v>
      </c>
      <c r="D35" s="20">
        <v>17978.399254221898</v>
      </c>
      <c r="E35" s="20">
        <v>19187.64740697587</v>
      </c>
      <c r="F35" s="20">
        <v>20608.332180337071</v>
      </c>
      <c r="G35" s="20">
        <v>21317.333558358525</v>
      </c>
      <c r="H35" s="17">
        <f>G35/$G$8</f>
        <v>0.12206078422325817</v>
      </c>
    </row>
    <row r="36" spans="1:15">
      <c r="A36" t="s">
        <v>57</v>
      </c>
      <c r="B36" s="20">
        <v>15056.752302461162</v>
      </c>
      <c r="C36" s="20">
        <v>15287.820494433276</v>
      </c>
      <c r="D36" s="20">
        <v>14334.753185981306</v>
      </c>
      <c r="E36" s="20">
        <v>15258.760899540946</v>
      </c>
      <c r="F36" s="20">
        <v>15895.831798549996</v>
      </c>
      <c r="G36" s="20">
        <v>16198.571060104658</v>
      </c>
      <c r="H36" s="17">
        <f t="shared" ref="H36:H49" si="3">G36/$G$8</f>
        <v>9.2751294690760461E-2</v>
      </c>
    </row>
    <row r="37" spans="1:15">
      <c r="A37" t="s">
        <v>58</v>
      </c>
      <c r="B37" s="20">
        <v>11931.508498177289</v>
      </c>
      <c r="C37" s="20">
        <v>11653.713884867731</v>
      </c>
      <c r="D37" s="20">
        <v>9908.8548240332202</v>
      </c>
      <c r="E37" s="20">
        <v>10877.662213329591</v>
      </c>
      <c r="F37" s="20">
        <v>12099.002236893797</v>
      </c>
      <c r="G37" s="20">
        <v>12811.928366303153</v>
      </c>
      <c r="H37" s="17">
        <f t="shared" si="3"/>
        <v>7.3359738896143056E-2</v>
      </c>
      <c r="J37" t="s">
        <v>19</v>
      </c>
      <c r="K37" t="s">
        <v>116</v>
      </c>
      <c r="L37" t="s">
        <v>117</v>
      </c>
      <c r="M37" t="s">
        <v>118</v>
      </c>
      <c r="N37" t="s">
        <v>119</v>
      </c>
      <c r="O37" s="19">
        <v>2023</v>
      </c>
    </row>
    <row r="38" spans="1:15">
      <c r="A38" t="s">
        <v>59</v>
      </c>
      <c r="B38" s="20">
        <v>1045.9980350746871</v>
      </c>
      <c r="C38" s="20">
        <v>1177.0687522397486</v>
      </c>
      <c r="D38" s="20">
        <v>1105.1566425779815</v>
      </c>
      <c r="E38" s="20">
        <v>1139.1376890299039</v>
      </c>
      <c r="F38" s="20">
        <v>1335.8521524455091</v>
      </c>
      <c r="G38" s="20">
        <v>1432.996133245545</v>
      </c>
      <c r="H38" s="17">
        <f t="shared" si="3"/>
        <v>8.2051834172414372E-3</v>
      </c>
      <c r="J38" s="20">
        <f>SUM(B35:B36)</f>
        <v>35174.213825903178</v>
      </c>
      <c r="K38" s="20">
        <f t="shared" ref="K38:O38" si="4">SUM(C35:C36)</f>
        <v>35157.106677908443</v>
      </c>
      <c r="L38" s="20">
        <f t="shared" si="4"/>
        <v>32313.152440203205</v>
      </c>
      <c r="M38" s="20">
        <f t="shared" si="4"/>
        <v>34446.408306516816</v>
      </c>
      <c r="N38" s="20">
        <f t="shared" si="4"/>
        <v>36504.163978887067</v>
      </c>
      <c r="O38" s="20">
        <f t="shared" si="4"/>
        <v>37515.904618463181</v>
      </c>
    </row>
    <row r="39" spans="1:15">
      <c r="A39" t="s">
        <v>60</v>
      </c>
      <c r="B39" s="20">
        <v>4534.7930774492834</v>
      </c>
      <c r="C39" s="20">
        <v>4583.5101866660989</v>
      </c>
      <c r="D39" s="20">
        <v>4253.3070757713785</v>
      </c>
      <c r="E39" s="20">
        <v>4532.6077063533185</v>
      </c>
      <c r="F39" s="20">
        <v>4823.8986952891692</v>
      </c>
      <c r="G39" s="20">
        <v>5176.1052843535017</v>
      </c>
      <c r="H39" s="17">
        <f t="shared" si="3"/>
        <v>2.9637828225594874E-2</v>
      </c>
    </row>
    <row r="40" spans="1:15">
      <c r="A40" t="s">
        <v>61</v>
      </c>
      <c r="B40" s="20">
        <v>14281.344826238506</v>
      </c>
      <c r="C40" s="20">
        <v>14581.033539598769</v>
      </c>
      <c r="D40" s="20">
        <v>14610.497829395626</v>
      </c>
      <c r="E40" s="20">
        <v>14832.369799602167</v>
      </c>
      <c r="F40" s="20">
        <v>15039.670899198734</v>
      </c>
      <c r="G40" s="20">
        <v>15618.744997201185</v>
      </c>
      <c r="H40" s="17">
        <f t="shared" si="3"/>
        <v>8.9431272336307432E-2</v>
      </c>
    </row>
    <row r="41" spans="1:15">
      <c r="A41" t="s">
        <v>62</v>
      </c>
      <c r="B41" s="20">
        <v>1799.3122990326942</v>
      </c>
      <c r="C41" s="20">
        <v>1762.7738408618193</v>
      </c>
      <c r="D41" s="20">
        <v>1861.9123598884098</v>
      </c>
      <c r="E41" s="20">
        <v>2007.9987829821403</v>
      </c>
      <c r="F41" s="20">
        <v>1904.7037673199209</v>
      </c>
      <c r="G41" s="20">
        <v>1971.2719146632342</v>
      </c>
      <c r="H41" s="17">
        <f t="shared" si="3"/>
        <v>1.1287293280014042E-2</v>
      </c>
    </row>
    <row r="42" spans="1:15">
      <c r="A42" t="s">
        <v>63</v>
      </c>
      <c r="B42" s="20">
        <v>6.0459828460888501</v>
      </c>
      <c r="C42" s="20">
        <v>6.3402933881115588</v>
      </c>
      <c r="D42" s="20">
        <v>6.302210442377401</v>
      </c>
      <c r="E42" s="20">
        <v>6.7924991819781013</v>
      </c>
      <c r="F42" s="20">
        <v>7.6302380062348591</v>
      </c>
      <c r="G42" s="20">
        <v>7.8335500723159743</v>
      </c>
      <c r="H42" s="17">
        <f t="shared" si="3"/>
        <v>4.4854074383244553E-5</v>
      </c>
    </row>
    <row r="43" spans="1:15">
      <c r="A43" t="s">
        <v>64</v>
      </c>
      <c r="B43" s="20">
        <v>5385.7188776860175</v>
      </c>
      <c r="C43" s="20">
        <v>5723.6103055765197</v>
      </c>
      <c r="D43" s="20">
        <v>5556.3450696704404</v>
      </c>
      <c r="E43" s="20">
        <v>3502.7233024312836</v>
      </c>
      <c r="F43" s="20">
        <v>756.96328900030346</v>
      </c>
      <c r="G43" s="20">
        <v>1030.046716136422</v>
      </c>
      <c r="H43" s="17">
        <f t="shared" si="3"/>
        <v>5.8979379205193984E-3</v>
      </c>
    </row>
    <row r="44" spans="1:15">
      <c r="A44" t="s">
        <v>65</v>
      </c>
      <c r="B44" s="20">
        <v>5026.2504342335969</v>
      </c>
      <c r="C44" s="20">
        <v>5168.7295077815743</v>
      </c>
      <c r="D44" s="20">
        <v>4988.4623079616176</v>
      </c>
      <c r="E44" s="20">
        <v>4916.887447878853</v>
      </c>
      <c r="F44" s="20">
        <v>4984.5045114384566</v>
      </c>
      <c r="G44" s="20">
        <v>5157.8980415294709</v>
      </c>
      <c r="H44" s="17">
        <f t="shared" si="3"/>
        <v>2.9533575490065807E-2</v>
      </c>
    </row>
    <row r="45" spans="1:15">
      <c r="A45" t="s">
        <v>66</v>
      </c>
      <c r="B45" s="20">
        <v>3763.2335223321666</v>
      </c>
      <c r="C45" s="20">
        <v>3813.6959252779116</v>
      </c>
      <c r="D45" s="20">
        <v>3808.2712157287201</v>
      </c>
      <c r="E45" s="20">
        <v>3971.4165904200554</v>
      </c>
      <c r="F45" s="20">
        <v>3890.7599109338985</v>
      </c>
      <c r="G45" s="20">
        <v>4116.9895564721173</v>
      </c>
      <c r="H45" s="17">
        <f t="shared" si="3"/>
        <v>2.3573444236177053E-2</v>
      </c>
    </row>
    <row r="46" spans="1:15">
      <c r="A46" t="s">
        <v>67</v>
      </c>
      <c r="B46" s="20">
        <v>509.79751649823453</v>
      </c>
      <c r="C46" s="20">
        <v>495.33326334942228</v>
      </c>
      <c r="D46" s="20">
        <v>269.35611258367834</v>
      </c>
      <c r="E46" s="20">
        <v>347.84066862514129</v>
      </c>
      <c r="F46" s="20">
        <v>482.05713334359024</v>
      </c>
      <c r="G46" s="20">
        <v>454.80954377330772</v>
      </c>
      <c r="H46" s="17">
        <f t="shared" si="3"/>
        <v>2.6041910651355836E-3</v>
      </c>
    </row>
    <row r="47" spans="1:15">
      <c r="A47" t="s">
        <v>68</v>
      </c>
      <c r="B47" s="20">
        <v>3235.4777823259747</v>
      </c>
      <c r="C47" s="20">
        <v>3266.4927199120766</v>
      </c>
      <c r="D47" s="20">
        <v>1713.4907824262746</v>
      </c>
      <c r="E47" s="20">
        <v>2035.0915738264853</v>
      </c>
      <c r="F47" s="20">
        <v>2294.2623702413762</v>
      </c>
      <c r="G47" s="20">
        <v>2724.7890843508103</v>
      </c>
      <c r="H47" s="17">
        <f t="shared" si="3"/>
        <v>1.5601852434702133E-2</v>
      </c>
    </row>
    <row r="48" spans="1:15">
      <c r="A48" t="s">
        <v>69</v>
      </c>
      <c r="B48" s="20">
        <v>3430.6255180899025</v>
      </c>
      <c r="C48" s="20">
        <v>3566.5388974172251</v>
      </c>
      <c r="D48" s="20">
        <v>2990.9552514678735</v>
      </c>
      <c r="E48" s="20">
        <v>3184.2720164365305</v>
      </c>
      <c r="F48" s="20">
        <v>3228.7008725574597</v>
      </c>
      <c r="G48" s="20">
        <v>3535.4962365770562</v>
      </c>
      <c r="H48" s="17">
        <f t="shared" si="3"/>
        <v>2.0243875345552512E-2</v>
      </c>
    </row>
    <row r="49" spans="1:8">
      <c r="A49" t="s">
        <v>70</v>
      </c>
      <c r="B49" s="20">
        <v>4552.4611147895812</v>
      </c>
      <c r="C49" s="20">
        <v>4360.3111135976915</v>
      </c>
      <c r="D49" s="20">
        <v>4566.0601469817493</v>
      </c>
      <c r="E49" s="20">
        <v>4564.9791460043598</v>
      </c>
      <c r="F49" s="20">
        <v>4505.940874162533</v>
      </c>
      <c r="G49" s="20">
        <v>4771.6687886226864</v>
      </c>
      <c r="H49" s="17">
        <f t="shared" si="3"/>
        <v>2.7322067874880028E-2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4"/>
  <sheetViews>
    <sheetView workbookViewId="0"/>
  </sheetViews>
  <sheetFormatPr baseColWidth="10" defaultColWidth="8.83203125" defaultRowHeight="15"/>
  <cols>
    <col min="2" max="2" width="50" customWidth="1"/>
  </cols>
  <sheetData>
    <row r="2" spans="2:3">
      <c r="B2" s="16" t="s">
        <v>88</v>
      </c>
      <c r="C2" s="1" t="s">
        <v>89</v>
      </c>
    </row>
    <row r="3" spans="2:3">
      <c r="B3" s="16" t="s">
        <v>90</v>
      </c>
      <c r="C3" s="1" t="s">
        <v>91</v>
      </c>
    </row>
    <row r="4" spans="2:3">
      <c r="B4" s="16" t="s">
        <v>92</v>
      </c>
      <c r="C4" s="1" t="s">
        <v>93</v>
      </c>
    </row>
    <row r="5" spans="2:3">
      <c r="B5" s="16" t="s">
        <v>94</v>
      </c>
      <c r="C5" s="1" t="s">
        <v>95</v>
      </c>
    </row>
    <row r="6" spans="2:3">
      <c r="B6" s="16" t="s">
        <v>96</v>
      </c>
      <c r="C6" s="1" t="s">
        <v>97</v>
      </c>
    </row>
    <row r="7" spans="2:3">
      <c r="B7" s="16" t="s">
        <v>98</v>
      </c>
      <c r="C7" s="1" t="s">
        <v>99</v>
      </c>
    </row>
    <row r="8" spans="2:3">
      <c r="B8" s="16" t="s">
        <v>100</v>
      </c>
      <c r="C8" s="1" t="s">
        <v>101</v>
      </c>
    </row>
    <row r="9" spans="2:3">
      <c r="B9" s="16" t="s">
        <v>102</v>
      </c>
      <c r="C9" s="1" t="s">
        <v>103</v>
      </c>
    </row>
    <row r="10" spans="2:3">
      <c r="B10" s="16" t="s">
        <v>104</v>
      </c>
      <c r="C10" s="1" t="s">
        <v>105</v>
      </c>
    </row>
    <row r="11" spans="2:3">
      <c r="B11" s="16" t="s">
        <v>106</v>
      </c>
      <c r="C11" s="1" t="s">
        <v>107</v>
      </c>
    </row>
    <row r="12" spans="2:3">
      <c r="B12" s="16" t="s">
        <v>108</v>
      </c>
      <c r="C12" s="1" t="s">
        <v>109</v>
      </c>
    </row>
    <row r="13" spans="2:3">
      <c r="B13" s="16" t="s">
        <v>110</v>
      </c>
      <c r="C13" s="1" t="s">
        <v>111</v>
      </c>
    </row>
    <row r="14" spans="2:3">
      <c r="B14" s="16" t="s">
        <v>112</v>
      </c>
      <c r="C14" s="1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D539F-E3AA-D540-8FAC-76888ADEDCEE}">
  <sheetPr>
    <tabColor theme="5" tint="0.79998168889431442"/>
  </sheetPr>
  <dimension ref="A1:K48"/>
  <sheetViews>
    <sheetView zoomScale="50" zoomScaleNormal="50" workbookViewId="0"/>
  </sheetViews>
  <sheetFormatPr baseColWidth="10" defaultRowHeight="15"/>
  <cols>
    <col min="2" max="2" width="12.6640625" bestFit="1" customWidth="1"/>
    <col min="3" max="3" width="11.1640625" bestFit="1" customWidth="1"/>
  </cols>
  <sheetData>
    <row r="1" spans="1:5">
      <c r="A1" s="19" t="s">
        <v>165</v>
      </c>
      <c r="B1" s="19" t="s">
        <v>164</v>
      </c>
      <c r="C1" s="19" t="s">
        <v>114</v>
      </c>
      <c r="D1" s="19" t="s">
        <v>166</v>
      </c>
      <c r="E1" s="19" t="s">
        <v>167</v>
      </c>
    </row>
    <row r="2" spans="1:5">
      <c r="A2">
        <v>2018</v>
      </c>
      <c r="B2" s="20">
        <v>1120602.844</v>
      </c>
      <c r="C2" s="20">
        <v>183927.28776475135</v>
      </c>
      <c r="D2" s="17">
        <f>C2/B2</f>
        <v>0.16413244777089941</v>
      </c>
      <c r="E2" s="38"/>
    </row>
    <row r="3" spans="1:5">
      <c r="A3">
        <v>2019</v>
      </c>
      <c r="B3" s="20">
        <v>1101227.4010000001</v>
      </c>
      <c r="C3" s="20">
        <v>181028.93021254314</v>
      </c>
      <c r="D3" s="17">
        <f t="shared" ref="D3:D7" si="0">C3/B3</f>
        <v>0.16438832710496923</v>
      </c>
      <c r="E3" s="17">
        <f>(C3-C2)/C2</f>
        <v>-1.5758170456551823E-2</v>
      </c>
    </row>
    <row r="4" spans="1:5">
      <c r="A4">
        <v>2020</v>
      </c>
      <c r="B4" s="20">
        <v>1023964.8909999999</v>
      </c>
      <c r="C4" s="20">
        <v>168360.08945181416</v>
      </c>
      <c r="D4" s="17">
        <f t="shared" si="0"/>
        <v>0.16441978717394731</v>
      </c>
      <c r="E4" s="17">
        <f t="shared" ref="E4:E7" si="1">(C4-C3)/C3</f>
        <v>-6.9982409694708481E-2</v>
      </c>
    </row>
    <row r="5" spans="1:5">
      <c r="A5">
        <v>2021</v>
      </c>
      <c r="B5" s="20">
        <v>1094692.3810000001</v>
      </c>
      <c r="C5" s="20">
        <v>177183.84173998379</v>
      </c>
      <c r="D5" s="17">
        <f t="shared" si="0"/>
        <v>0.161857198255209</v>
      </c>
      <c r="E5" s="17">
        <f t="shared" si="1"/>
        <v>5.2410000000000324E-2</v>
      </c>
    </row>
    <row r="6" spans="1:5">
      <c r="A6">
        <v>2022</v>
      </c>
      <c r="B6" s="20">
        <v>1128686.273</v>
      </c>
      <c r="C6" s="20">
        <v>182051.85171775619</v>
      </c>
      <c r="D6" s="17">
        <f t="shared" si="0"/>
        <v>0.16129535378672596</v>
      </c>
      <c r="E6" s="17">
        <f t="shared" si="1"/>
        <v>2.7474344894926537E-2</v>
      </c>
    </row>
    <row r="7" spans="1:5">
      <c r="A7">
        <v>2023</v>
      </c>
      <c r="B7" s="20">
        <v>1145794.3870264136</v>
      </c>
      <c r="C7" s="20">
        <v>185487.30000000002</v>
      </c>
      <c r="D7" s="17">
        <f t="shared" si="0"/>
        <v>0.16188532785657994</v>
      </c>
      <c r="E7" s="17">
        <f t="shared" si="1"/>
        <v>1.8870713205213489E-2</v>
      </c>
    </row>
    <row r="10" spans="1:5">
      <c r="A10" t="s">
        <v>169</v>
      </c>
      <c r="C10" s="17">
        <f>(C7-C2)/C2</f>
        <v>8.4816791146508329E-3</v>
      </c>
      <c r="D10" s="17"/>
    </row>
    <row r="11" spans="1:5">
      <c r="A11" t="s">
        <v>168</v>
      </c>
      <c r="C11" s="17">
        <f>(C7-C6)/C6</f>
        <v>1.8870713205213489E-2</v>
      </c>
    </row>
    <row r="48" spans="11:11">
      <c r="K48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0EC42-3BAF-4349-8459-72270B52A175}">
  <dimension ref="A1:C23"/>
  <sheetViews>
    <sheetView workbookViewId="0"/>
  </sheetViews>
  <sheetFormatPr baseColWidth="10" defaultColWidth="11.5" defaultRowHeight="16"/>
  <cols>
    <col min="1" max="1" width="11.5" style="41"/>
    <col min="2" max="2" width="15.1640625" style="41" bestFit="1" customWidth="1"/>
    <col min="3" max="16384" width="11.5" style="41"/>
  </cols>
  <sheetData>
    <row r="1" spans="1:3">
      <c r="A1" s="41" t="s">
        <v>174</v>
      </c>
    </row>
    <row r="2" spans="1:3">
      <c r="A2" s="43" t="s">
        <v>165</v>
      </c>
      <c r="B2" s="43" t="s">
        <v>173</v>
      </c>
    </row>
    <row r="3" spans="1:3">
      <c r="A3" s="41" t="s">
        <v>4</v>
      </c>
      <c r="B3" s="42">
        <v>12559105.155999999</v>
      </c>
    </row>
    <row r="4" spans="1:3">
      <c r="A4" s="41" t="s">
        <v>5</v>
      </c>
      <c r="B4" s="42">
        <v>13050687.197000001</v>
      </c>
      <c r="C4" s="44">
        <f>(B4-B3)/B3</f>
        <v>3.9141486188221955E-2</v>
      </c>
    </row>
    <row r="5" spans="1:3">
      <c r="A5" s="41" t="s">
        <v>6</v>
      </c>
      <c r="B5" s="42">
        <v>13347721.874</v>
      </c>
      <c r="C5" s="44">
        <f t="shared" ref="C5:C23" si="0">(B5-B4)/B4</f>
        <v>2.2760079413157601E-2</v>
      </c>
    </row>
    <row r="6" spans="1:3">
      <c r="A6" s="41" t="s">
        <v>7</v>
      </c>
      <c r="B6" s="42">
        <v>13931383.745999999</v>
      </c>
      <c r="C6" s="44">
        <f t="shared" si="0"/>
        <v>4.3727452333039186E-2</v>
      </c>
    </row>
    <row r="7" spans="1:3">
      <c r="A7" s="41" t="s">
        <v>8</v>
      </c>
      <c r="B7" s="42">
        <v>14254464.210000001</v>
      </c>
      <c r="C7" s="44">
        <f t="shared" si="0"/>
        <v>2.3190838030914547E-2</v>
      </c>
    </row>
    <row r="8" spans="1:3">
      <c r="A8" s="41" t="s">
        <v>9</v>
      </c>
      <c r="B8" s="42">
        <v>14402756.617000001</v>
      </c>
      <c r="C8" s="44">
        <f t="shared" si="0"/>
        <v>1.0403225601139564E-2</v>
      </c>
    </row>
    <row r="9" spans="1:3">
      <c r="A9" s="41" t="s">
        <v>10</v>
      </c>
      <c r="B9" s="42">
        <v>13648546.979</v>
      </c>
      <c r="C9" s="44">
        <f t="shared" si="0"/>
        <v>-5.2365644859247586E-2</v>
      </c>
    </row>
    <row r="10" spans="1:3">
      <c r="A10" s="41" t="s">
        <v>11</v>
      </c>
      <c r="B10" s="42">
        <v>14352400.663000001</v>
      </c>
      <c r="C10" s="44">
        <f t="shared" si="0"/>
        <v>5.1569861984793505E-2</v>
      </c>
    </row>
    <row r="11" spans="1:3">
      <c r="A11" s="41" t="s">
        <v>12</v>
      </c>
      <c r="B11" s="42">
        <v>14875796.603</v>
      </c>
      <c r="C11" s="44">
        <f t="shared" si="0"/>
        <v>3.6467483892732758E-2</v>
      </c>
    </row>
    <row r="12" spans="1:3">
      <c r="A12" s="41" t="s">
        <v>13</v>
      </c>
      <c r="B12" s="42">
        <v>15430992.521</v>
      </c>
      <c r="C12" s="44">
        <f t="shared" si="0"/>
        <v>3.7322096612159468E-2</v>
      </c>
    </row>
    <row r="13" spans="1:3">
      <c r="A13" s="41" t="s">
        <v>14</v>
      </c>
      <c r="B13" s="42">
        <v>15642619.842</v>
      </c>
      <c r="C13" s="44">
        <f t="shared" si="0"/>
        <v>1.3714433515018387E-2</v>
      </c>
    </row>
    <row r="14" spans="1:3">
      <c r="A14" s="41" t="s">
        <v>15</v>
      </c>
      <c r="B14" s="42">
        <v>16067157.783</v>
      </c>
      <c r="C14" s="44">
        <f t="shared" si="0"/>
        <v>2.7139823462315887E-2</v>
      </c>
    </row>
    <row r="15" spans="1:3">
      <c r="A15" s="41" t="s">
        <v>16</v>
      </c>
      <c r="B15" s="42">
        <v>16579413.534</v>
      </c>
      <c r="C15" s="44">
        <f t="shared" si="0"/>
        <v>3.1882163473990213E-2</v>
      </c>
    </row>
    <row r="16" spans="1:3">
      <c r="A16" s="41" t="s">
        <v>17</v>
      </c>
      <c r="B16" s="42">
        <v>16982550.313000001</v>
      </c>
      <c r="C16" s="44">
        <f t="shared" si="0"/>
        <v>2.4315502968381475E-2</v>
      </c>
    </row>
    <row r="17" spans="1:3">
      <c r="A17" s="41" t="s">
        <v>18</v>
      </c>
      <c r="B17" s="42">
        <v>17329809.355999999</v>
      </c>
      <c r="C17" s="44">
        <f t="shared" si="0"/>
        <v>2.0447991414703704E-2</v>
      </c>
    </row>
    <row r="18" spans="1:3">
      <c r="A18" s="41" t="s">
        <v>19</v>
      </c>
      <c r="B18" s="42">
        <v>17701264.607000001</v>
      </c>
      <c r="C18" s="44">
        <f t="shared" si="0"/>
        <v>2.1434468398891834E-2</v>
      </c>
    </row>
    <row r="19" spans="1:3">
      <c r="A19" s="41" t="s">
        <v>172</v>
      </c>
      <c r="B19" s="42">
        <v>17666059.239999998</v>
      </c>
      <c r="C19" s="44">
        <f t="shared" si="0"/>
        <v>-1.9888616876604613E-3</v>
      </c>
    </row>
    <row r="20" spans="1:3">
      <c r="A20" s="41" t="s">
        <v>117</v>
      </c>
      <c r="B20" s="42">
        <v>16296526.875</v>
      </c>
      <c r="C20" s="44">
        <f t="shared" si="0"/>
        <v>-7.7523365363740201E-2</v>
      </c>
    </row>
    <row r="21" spans="1:3">
      <c r="A21" s="41" t="s">
        <v>171</v>
      </c>
      <c r="B21" s="42">
        <v>17040693.679000001</v>
      </c>
      <c r="C21" s="44">
        <f t="shared" si="0"/>
        <v>4.5664135045952937E-2</v>
      </c>
    </row>
    <row r="22" spans="1:3">
      <c r="A22" s="41" t="s">
        <v>119</v>
      </c>
      <c r="B22" s="42">
        <v>17812412.905094299</v>
      </c>
      <c r="C22" s="44">
        <f t="shared" si="0"/>
        <v>4.5286843401528998E-2</v>
      </c>
    </row>
    <row r="23" spans="1:3">
      <c r="A23" s="41" t="s">
        <v>170</v>
      </c>
      <c r="B23" s="42">
        <v>19621152.66221616</v>
      </c>
      <c r="C23" s="44">
        <f t="shared" si="0"/>
        <v>0.10154378111258394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61B8-7607-4DBA-A936-365E2DA2A7F6}">
  <sheetPr>
    <tabColor theme="5" tint="0.79998168889431442"/>
  </sheetPr>
  <dimension ref="A1:D22"/>
  <sheetViews>
    <sheetView zoomScale="60" zoomScaleNormal="60" workbookViewId="0">
      <selection activeCell="C22" sqref="C22"/>
    </sheetView>
  </sheetViews>
  <sheetFormatPr baseColWidth="10" defaultColWidth="11.5" defaultRowHeight="16"/>
  <cols>
    <col min="1" max="1" width="11.5" style="41"/>
    <col min="2" max="2" width="15.1640625" style="41" bestFit="1" customWidth="1"/>
    <col min="3" max="16384" width="11.5" style="41"/>
  </cols>
  <sheetData>
    <row r="1" spans="1:3">
      <c r="A1" s="41" t="s">
        <v>165</v>
      </c>
      <c r="B1" s="41" t="s">
        <v>175</v>
      </c>
    </row>
    <row r="2" spans="1:3">
      <c r="A2" s="41" t="s">
        <v>4</v>
      </c>
      <c r="B2" s="42">
        <v>17899317.914999999</v>
      </c>
    </row>
    <row r="3" spans="1:3">
      <c r="A3" s="41" t="s">
        <v>5</v>
      </c>
      <c r="B3" s="42">
        <v>18537507.510000002</v>
      </c>
      <c r="C3" s="44">
        <f>(B3-B2)/B2</f>
        <v>3.565440862219596E-2</v>
      </c>
    </row>
    <row r="4" spans="1:3">
      <c r="A4" s="41" t="s">
        <v>6</v>
      </c>
      <c r="B4" s="42">
        <v>18929250.875</v>
      </c>
      <c r="C4" s="44">
        <f t="shared" ref="C4:C22" si="0">(B4-B3)/B3</f>
        <v>2.1132472355772404E-2</v>
      </c>
    </row>
    <row r="5" spans="1:3">
      <c r="A5" s="41" t="s">
        <v>7</v>
      </c>
      <c r="B5" s="42">
        <v>19838803.942000002</v>
      </c>
      <c r="C5" s="44">
        <f t="shared" si="0"/>
        <v>4.805013537018811E-2</v>
      </c>
    </row>
    <row r="6" spans="1:3">
      <c r="A6" s="41" t="s">
        <v>8</v>
      </c>
      <c r="B6" s="42">
        <v>20251027.284000002</v>
      </c>
      <c r="C6" s="44">
        <f t="shared" si="0"/>
        <v>2.0778638833528533E-2</v>
      </c>
    </row>
    <row r="7" spans="1:3">
      <c r="A7" s="41" t="s">
        <v>9</v>
      </c>
      <c r="B7" s="42">
        <v>20442061.697999999</v>
      </c>
      <c r="C7" s="44">
        <f t="shared" si="0"/>
        <v>9.4333196692164938E-3</v>
      </c>
    </row>
    <row r="8" spans="1:3">
      <c r="A8" s="41" t="s">
        <v>10</v>
      </c>
      <c r="B8" s="42">
        <v>19155182.675000001</v>
      </c>
      <c r="C8" s="44">
        <f t="shared" si="0"/>
        <v>-6.2952506552991339E-2</v>
      </c>
    </row>
    <row r="9" spans="1:3">
      <c r="A9" s="41" t="s">
        <v>11</v>
      </c>
      <c r="B9" s="42">
        <v>20107450.914999999</v>
      </c>
      <c r="C9" s="44">
        <f t="shared" si="0"/>
        <v>4.9713346834474828E-2</v>
      </c>
    </row>
    <row r="10" spans="1:3">
      <c r="A10" s="41" t="s">
        <v>12</v>
      </c>
      <c r="B10" s="42">
        <v>20799960.585999999</v>
      </c>
      <c r="C10" s="44">
        <f t="shared" si="0"/>
        <v>3.4440450653214993E-2</v>
      </c>
    </row>
    <row r="11" spans="1:3">
      <c r="A11" s="41" t="s">
        <v>13</v>
      </c>
      <c r="B11" s="42">
        <v>21539026.999000002</v>
      </c>
      <c r="C11" s="44">
        <f t="shared" si="0"/>
        <v>3.5532106416463691E-2</v>
      </c>
    </row>
    <row r="12" spans="1:3">
      <c r="A12" s="41" t="s">
        <v>14</v>
      </c>
      <c r="B12" s="42">
        <v>21722561.397</v>
      </c>
      <c r="C12" s="44">
        <f t="shared" si="0"/>
        <v>8.5210162004309281E-3</v>
      </c>
    </row>
    <row r="13" spans="1:3">
      <c r="A13" s="41" t="s">
        <v>15</v>
      </c>
      <c r="B13" s="42">
        <v>22266442.952</v>
      </c>
      <c r="C13" s="44">
        <f t="shared" si="0"/>
        <v>2.5037634607634834E-2</v>
      </c>
    </row>
    <row r="14" spans="1:3">
      <c r="A14" s="41" t="s">
        <v>16</v>
      </c>
      <c r="B14" s="42">
        <v>22868154.245999999</v>
      </c>
      <c r="C14" s="44">
        <f t="shared" si="0"/>
        <v>2.702323380959927E-2</v>
      </c>
    </row>
    <row r="15" spans="1:3">
      <c r="A15" s="41" t="s">
        <v>17</v>
      </c>
      <c r="B15" s="42">
        <v>23273490.765000001</v>
      </c>
      <c r="C15" s="44">
        <f t="shared" si="0"/>
        <v>1.7724933750212963E-2</v>
      </c>
    </row>
    <row r="16" spans="1:3">
      <c r="A16" s="41" t="s">
        <v>18</v>
      </c>
      <c r="B16" s="42">
        <v>23709107.313999999</v>
      </c>
      <c r="C16" s="44">
        <f t="shared" si="0"/>
        <v>1.8717284544830879E-2</v>
      </c>
    </row>
    <row r="17" spans="1:4">
      <c r="A17" s="41" t="s">
        <v>19</v>
      </c>
      <c r="B17" s="42">
        <v>24176670.379000001</v>
      </c>
      <c r="C17" s="44">
        <f t="shared" si="0"/>
        <v>1.9720821151453048E-2</v>
      </c>
    </row>
    <row r="18" spans="1:4">
      <c r="A18" s="41" t="s">
        <v>172</v>
      </c>
      <c r="B18" s="42">
        <v>24115905.741</v>
      </c>
      <c r="C18" s="44">
        <f t="shared" si="0"/>
        <v>-2.5133584173270109E-3</v>
      </c>
    </row>
    <row r="19" spans="1:4">
      <c r="A19" s="41">
        <v>2020</v>
      </c>
      <c r="B19" s="42">
        <v>22036016.039999999</v>
      </c>
      <c r="C19" s="44">
        <f t="shared" si="0"/>
        <v>-8.6245556079775743E-2</v>
      </c>
    </row>
    <row r="20" spans="1:4">
      <c r="A20" s="41" t="s">
        <v>118</v>
      </c>
      <c r="B20" s="42">
        <v>23300708.870000001</v>
      </c>
      <c r="C20" s="44">
        <f t="shared" si="0"/>
        <v>5.7392081567934905E-2</v>
      </c>
    </row>
    <row r="21" spans="1:4">
      <c r="A21" s="41" t="s">
        <v>119</v>
      </c>
      <c r="B21" s="42">
        <v>24220853.912</v>
      </c>
      <c r="C21" s="44">
        <f t="shared" si="0"/>
        <v>3.9490002091082277E-2</v>
      </c>
    </row>
    <row r="22" spans="1:4">
      <c r="A22" s="41" t="s">
        <v>170</v>
      </c>
      <c r="B22" s="42">
        <v>26680331</v>
      </c>
      <c r="C22" s="45">
        <f t="shared" si="0"/>
        <v>0.1015437811125839</v>
      </c>
      <c r="D22" s="41" t="s">
        <v>176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25269-B489-B943-A5E6-18092222F2B4}">
  <sheetPr>
    <tabColor theme="5" tint="0.79998168889431442"/>
  </sheetPr>
  <dimension ref="A2:H28"/>
  <sheetViews>
    <sheetView zoomScale="50" zoomScaleNormal="50" workbookViewId="0"/>
  </sheetViews>
  <sheetFormatPr baseColWidth="10" defaultRowHeight="15"/>
  <cols>
    <col min="1" max="1" width="39.33203125" bestFit="1" customWidth="1"/>
  </cols>
  <sheetData>
    <row r="2" spans="1:8">
      <c r="A2" s="19" t="s">
        <v>160</v>
      </c>
      <c r="B2">
        <v>2018</v>
      </c>
      <c r="C2">
        <v>2019</v>
      </c>
      <c r="D2">
        <v>2020</v>
      </c>
      <c r="E2">
        <v>2021</v>
      </c>
      <c r="F2">
        <v>2022</v>
      </c>
      <c r="G2">
        <v>2023</v>
      </c>
    </row>
    <row r="3" spans="1:8">
      <c r="A3" s="19" t="s">
        <v>161</v>
      </c>
      <c r="B3" s="20">
        <v>35174.213825903178</v>
      </c>
      <c r="C3" s="20">
        <v>35157.106677908443</v>
      </c>
      <c r="D3" s="20">
        <v>32313.152440203205</v>
      </c>
      <c r="E3" s="20">
        <v>34446.408306516816</v>
      </c>
      <c r="F3" s="20">
        <v>36504.163978887067</v>
      </c>
      <c r="G3" s="20">
        <v>37515.904618463181</v>
      </c>
      <c r="H3" s="38">
        <f>(G3/B3)-1</f>
        <v>6.6574076229545254E-2</v>
      </c>
    </row>
    <row r="4" spans="1:8">
      <c r="A4" s="19" t="s">
        <v>159</v>
      </c>
      <c r="B4" s="20">
        <v>21826.575164067111</v>
      </c>
      <c r="C4" s="20">
        <v>21476.993666097162</v>
      </c>
      <c r="D4" s="20">
        <v>21628.724876316432</v>
      </c>
      <c r="E4" s="20">
        <v>24992.476160908875</v>
      </c>
      <c r="F4" s="20">
        <v>26420.303470278839</v>
      </c>
      <c r="G4" s="39">
        <v>26595.492972246091</v>
      </c>
      <c r="H4" s="38">
        <f t="shared" ref="H4:H8" si="0">(G4/B4)-1</f>
        <v>0.21849134700848549</v>
      </c>
    </row>
    <row r="5" spans="1:8">
      <c r="A5" s="19" t="s">
        <v>162</v>
      </c>
      <c r="B5" s="20">
        <v>14281.344826238506</v>
      </c>
      <c r="C5" s="20">
        <v>14581.033539598769</v>
      </c>
      <c r="D5" s="20">
        <v>14610.497829395626</v>
      </c>
      <c r="E5" s="20">
        <v>14832.369799602167</v>
      </c>
      <c r="F5" s="20">
        <v>15039.670899198734</v>
      </c>
      <c r="G5" s="39">
        <v>15618.744997201185</v>
      </c>
      <c r="H5" s="38">
        <f t="shared" si="0"/>
        <v>9.3646654935852558E-2</v>
      </c>
    </row>
    <row r="6" spans="1:8">
      <c r="A6" t="s">
        <v>145</v>
      </c>
      <c r="B6" s="20">
        <v>11931.508498177289</v>
      </c>
      <c r="C6" s="20">
        <v>11653.713884867731</v>
      </c>
      <c r="D6" s="20">
        <v>9908.8548240332202</v>
      </c>
      <c r="E6" s="20">
        <v>10877.662213329591</v>
      </c>
      <c r="F6" s="20">
        <v>12099.002236893797</v>
      </c>
      <c r="G6" s="39">
        <v>12811.928366303153</v>
      </c>
      <c r="H6" s="38">
        <f t="shared" si="0"/>
        <v>7.3789485064722715E-2</v>
      </c>
    </row>
    <row r="7" spans="1:8">
      <c r="A7" s="19" t="s">
        <v>163</v>
      </c>
      <c r="B7" s="20">
        <v>11029.266195747639</v>
      </c>
      <c r="C7" s="20">
        <v>9058.6006824033484</v>
      </c>
      <c r="D7" s="20">
        <v>8539.4732815896859</v>
      </c>
      <c r="E7" s="20">
        <v>9211.7143051338044</v>
      </c>
      <c r="F7" s="20">
        <v>10342.358087924218</v>
      </c>
      <c r="G7" s="39">
        <v>10897.325279440714</v>
      </c>
      <c r="H7" s="38">
        <f t="shared" si="0"/>
        <v>-1.1962800966558884E-2</v>
      </c>
    </row>
    <row r="8" spans="1:8">
      <c r="A8" t="s">
        <v>132</v>
      </c>
      <c r="B8" s="20">
        <v>13124.291330220625</v>
      </c>
      <c r="C8" s="20">
        <v>12591.012069948603</v>
      </c>
      <c r="D8" s="20">
        <v>10027.356603983737</v>
      </c>
      <c r="E8" s="20">
        <v>10819.401229246034</v>
      </c>
      <c r="F8" s="20">
        <v>9517.3663866247625</v>
      </c>
      <c r="G8" s="39">
        <v>7170.2650889849547</v>
      </c>
      <c r="H8" s="38">
        <f t="shared" si="0"/>
        <v>-0.45366458968536028</v>
      </c>
    </row>
    <row r="9" spans="1:8">
      <c r="B9" s="20"/>
      <c r="C9" s="20"/>
      <c r="D9" s="20"/>
      <c r="E9" s="20"/>
      <c r="F9" s="20"/>
      <c r="G9" s="39"/>
      <c r="H9" s="38"/>
    </row>
    <row r="12" spans="1:8">
      <c r="A12" t="s">
        <v>177</v>
      </c>
      <c r="C12">
        <v>2019</v>
      </c>
      <c r="D12">
        <v>2020</v>
      </c>
      <c r="E12">
        <v>2021</v>
      </c>
      <c r="F12">
        <v>2022</v>
      </c>
      <c r="G12">
        <v>2023</v>
      </c>
    </row>
    <row r="13" spans="1:8">
      <c r="A13" s="19" t="s">
        <v>161</v>
      </c>
      <c r="C13" s="17"/>
      <c r="D13" s="17">
        <f t="shared" ref="D13:G13" si="1">(D3-C3)/C3</f>
        <v>-8.0892727145043614E-2</v>
      </c>
      <c r="E13" s="17">
        <f t="shared" si="1"/>
        <v>6.6018190898003148E-2</v>
      </c>
      <c r="F13" s="17">
        <f t="shared" si="1"/>
        <v>5.973788773736826E-2</v>
      </c>
      <c r="G13" s="17">
        <f t="shared" si="1"/>
        <v>2.7715759773632252E-2</v>
      </c>
    </row>
    <row r="14" spans="1:8">
      <c r="A14" s="19" t="s">
        <v>159</v>
      </c>
      <c r="C14" s="17"/>
      <c r="D14" s="17">
        <f t="shared" ref="D14:G18" si="2">(D4-C4)/C4</f>
        <v>7.0648253930803932E-3</v>
      </c>
      <c r="E14" s="17">
        <f t="shared" si="2"/>
        <v>0.15552240383231136</v>
      </c>
      <c r="F14" s="17">
        <f t="shared" si="2"/>
        <v>5.7130285937943663E-2</v>
      </c>
      <c r="G14" s="17">
        <f t="shared" si="2"/>
        <v>6.6308663776072458E-3</v>
      </c>
    </row>
    <row r="15" spans="1:8">
      <c r="A15" s="19" t="s">
        <v>162</v>
      </c>
      <c r="C15" s="17"/>
      <c r="D15" s="17">
        <f t="shared" si="2"/>
        <v>2.0207271121651747E-3</v>
      </c>
      <c r="E15" s="17">
        <f t="shared" si="2"/>
        <v>1.5185791257580909E-2</v>
      </c>
      <c r="F15" s="17">
        <f t="shared" si="2"/>
        <v>1.3976262889705403E-2</v>
      </c>
      <c r="G15" s="17">
        <f t="shared" si="2"/>
        <v>3.8503109667998275E-2</v>
      </c>
    </row>
    <row r="16" spans="1:8">
      <c r="A16" t="s">
        <v>145</v>
      </c>
      <c r="C16" s="17"/>
      <c r="D16" s="17">
        <f t="shared" si="2"/>
        <v>-0.14972557916495607</v>
      </c>
      <c r="E16" s="17">
        <f t="shared" si="2"/>
        <v>9.7771882472896671E-2</v>
      </c>
      <c r="F16" s="17">
        <f t="shared" si="2"/>
        <v>0.11227964240952104</v>
      </c>
      <c r="G16" s="17">
        <f t="shared" si="2"/>
        <v>5.8924373716984023E-2</v>
      </c>
    </row>
    <row r="17" spans="1:8">
      <c r="A17" s="19" t="s">
        <v>163</v>
      </c>
      <c r="C17" s="17"/>
      <c r="D17" s="17">
        <f t="shared" si="2"/>
        <v>-5.7307681287032085E-2</v>
      </c>
      <c r="E17" s="17">
        <f t="shared" si="2"/>
        <v>7.8721602770677662E-2</v>
      </c>
      <c r="F17" s="17">
        <f t="shared" si="2"/>
        <v>0.12273977951750976</v>
      </c>
      <c r="G17" s="17">
        <f t="shared" si="2"/>
        <v>5.3659638043714458E-2</v>
      </c>
    </row>
    <row r="18" spans="1:8">
      <c r="A18" t="s">
        <v>132</v>
      </c>
      <c r="C18" s="17"/>
      <c r="D18" s="17">
        <f t="shared" si="2"/>
        <v>-0.20360996016226765</v>
      </c>
      <c r="E18" s="17">
        <f t="shared" si="2"/>
        <v>7.898837715092609E-2</v>
      </c>
      <c r="F18" s="17">
        <f t="shared" si="2"/>
        <v>-0.12034259706551298</v>
      </c>
      <c r="G18" s="17">
        <f t="shared" si="2"/>
        <v>-0.24661247684425686</v>
      </c>
    </row>
    <row r="19" spans="1:8">
      <c r="A19" s="46"/>
      <c r="C19" s="17"/>
      <c r="D19" s="17"/>
      <c r="E19" s="17"/>
      <c r="F19" s="17"/>
      <c r="G19" s="17"/>
    </row>
    <row r="27" spans="1:8">
      <c r="A27" s="19" t="s">
        <v>178</v>
      </c>
    </row>
    <row r="28" spans="1:8">
      <c r="A28" t="s">
        <v>133</v>
      </c>
      <c r="B28" s="20">
        <v>10774.612241044371</v>
      </c>
      <c r="C28" s="20">
        <v>10846.381933137687</v>
      </c>
      <c r="D28" s="20">
        <v>11209.4248769268</v>
      </c>
      <c r="E28" s="20">
        <v>11189.727585424384</v>
      </c>
      <c r="F28" s="20">
        <v>12090.510681698343</v>
      </c>
      <c r="G28" s="39">
        <v>12171.322958900488</v>
      </c>
      <c r="H28" s="3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D778-26F8-114B-9DBD-3C9550BC9603}">
  <sheetPr>
    <tabColor theme="5" tint="0.79998168889431442"/>
  </sheetPr>
  <dimension ref="A1:F54"/>
  <sheetViews>
    <sheetView zoomScale="80" zoomScaleNormal="80" workbookViewId="0">
      <selection activeCell="A3" sqref="A3"/>
    </sheetView>
  </sheetViews>
  <sheetFormatPr baseColWidth="10" defaultRowHeight="15"/>
  <cols>
    <col min="1" max="1" width="54.5" customWidth="1"/>
    <col min="2" max="2" width="11.1640625" bestFit="1" customWidth="1"/>
    <col min="3" max="3" width="12" customWidth="1"/>
  </cols>
  <sheetData>
    <row r="1" spans="1:6">
      <c r="A1" s="47">
        <v>2023</v>
      </c>
    </row>
    <row r="2" spans="1:6">
      <c r="A2" t="s">
        <v>29</v>
      </c>
      <c r="B2" s="33" t="s">
        <v>124</v>
      </c>
      <c r="C2" s="19" t="s">
        <v>125</v>
      </c>
    </row>
    <row r="3" spans="1:6">
      <c r="A3" s="19" t="s">
        <v>144</v>
      </c>
      <c r="B3" s="20">
        <v>37515.904618463181</v>
      </c>
      <c r="C3" s="17">
        <f>Tabla2[[#This Row],[Ingreso]]/$B$38</f>
        <v>0.21481207891401857</v>
      </c>
      <c r="F3" s="17"/>
    </row>
    <row r="4" spans="1:6">
      <c r="A4" s="19" t="s">
        <v>141</v>
      </c>
      <c r="B4" s="20">
        <v>26595.492972246091</v>
      </c>
      <c r="C4" s="17">
        <f>Tabla2[[#This Row],[Ingreso]]/$B$38</f>
        <v>0.15228296353807569</v>
      </c>
      <c r="E4" s="20"/>
      <c r="F4" s="17"/>
    </row>
    <row r="5" spans="1:6">
      <c r="A5" s="19" t="s">
        <v>148</v>
      </c>
      <c r="B5" s="20">
        <v>15618.744997201185</v>
      </c>
      <c r="C5" s="17">
        <f>Tabla2[[#This Row],[Ingreso]]/$B$38</f>
        <v>8.9431272336307419E-2</v>
      </c>
      <c r="F5" s="17"/>
    </row>
    <row r="6" spans="1:6">
      <c r="A6" s="19" t="s">
        <v>145</v>
      </c>
      <c r="B6" s="20">
        <v>12811.928366303153</v>
      </c>
      <c r="C6" s="17">
        <f>Tabla2[[#This Row],[Ingreso]]/$B$38</f>
        <v>7.3359738896143056E-2</v>
      </c>
      <c r="F6" s="17"/>
    </row>
    <row r="7" spans="1:6">
      <c r="A7" s="19" t="s">
        <v>133</v>
      </c>
      <c r="B7" s="20">
        <v>12171.322958900488</v>
      </c>
      <c r="C7" s="17">
        <f>Tabla2[[#This Row],[Ingreso]]/$B$38</f>
        <v>6.969170048077708E-2</v>
      </c>
      <c r="F7" s="17"/>
    </row>
    <row r="8" spans="1:6">
      <c r="A8" s="19" t="s">
        <v>181</v>
      </c>
      <c r="B8" s="20">
        <v>10897.325279440714</v>
      </c>
      <c r="C8" s="17">
        <f>Tabla2[[#This Row],[Ingreso]]/$B$38</f>
        <v>6.2396925295702524E-2</v>
      </c>
      <c r="F8" s="17"/>
    </row>
    <row r="9" spans="1:6">
      <c r="A9" s="19" t="s">
        <v>132</v>
      </c>
      <c r="B9" s="20">
        <v>7170.2650889849547</v>
      </c>
      <c r="C9" s="17">
        <f>Tabla2[[#This Row],[Ingreso]]/$B$38</f>
        <v>4.1056175128759684E-2</v>
      </c>
      <c r="F9" s="17"/>
    </row>
    <row r="10" spans="1:6">
      <c r="A10" s="19" t="s">
        <v>147</v>
      </c>
      <c r="B10" s="20">
        <v>5176.1052843535017</v>
      </c>
      <c r="C10" s="17">
        <f>Tabla2[[#This Row],[Ingreso]]/$B$38</f>
        <v>2.9637828225594871E-2</v>
      </c>
      <c r="F10" s="17"/>
    </row>
    <row r="11" spans="1:6">
      <c r="A11" s="19" t="s">
        <v>152</v>
      </c>
      <c r="B11" s="20">
        <v>5157.8980415294709</v>
      </c>
      <c r="C11" s="17">
        <f>Tabla2[[#This Row],[Ingreso]]/$B$38</f>
        <v>2.9533575490065803E-2</v>
      </c>
      <c r="F11" s="17"/>
    </row>
    <row r="12" spans="1:6">
      <c r="A12" s="19" t="s">
        <v>179</v>
      </c>
      <c r="B12" s="20">
        <v>4771.6687886226864</v>
      </c>
      <c r="C12" s="17">
        <f>Tabla2[[#This Row],[Ingreso]]/$B$38</f>
        <v>2.7322067874880025E-2</v>
      </c>
      <c r="F12" s="17"/>
    </row>
    <row r="13" spans="1:6">
      <c r="A13" s="19" t="s">
        <v>158</v>
      </c>
      <c r="B13" s="20">
        <v>4630.8091271481189</v>
      </c>
      <c r="C13" s="17">
        <f>Tabla2[[#This Row],[Ingreso]]/$B$38</f>
        <v>2.6515520437887519E-2</v>
      </c>
      <c r="F13" s="17"/>
    </row>
    <row r="14" spans="1:6">
      <c r="A14" s="19" t="s">
        <v>180</v>
      </c>
      <c r="B14" s="20">
        <v>4223.0458879298512</v>
      </c>
      <c r="C14" s="17">
        <f>Tabla2[[#This Row],[Ingreso]]/$B$38</f>
        <v>2.4180711507861549E-2</v>
      </c>
      <c r="F14" s="17"/>
    </row>
    <row r="15" spans="1:6">
      <c r="A15" s="19" t="s">
        <v>153</v>
      </c>
      <c r="B15" s="20">
        <v>4116.9895564721173</v>
      </c>
      <c r="C15" s="17">
        <f>Tabla2[[#This Row],[Ingreso]]/$B$38</f>
        <v>2.3573444236177049E-2</v>
      </c>
      <c r="F15" s="17"/>
    </row>
    <row r="16" spans="1:6">
      <c r="A16" s="19" t="s">
        <v>156</v>
      </c>
      <c r="B16" s="20">
        <v>3535.4962365770562</v>
      </c>
      <c r="C16" s="17">
        <f>Tabla2[[#This Row],[Ingreso]]/$B$38</f>
        <v>2.0243875345552508E-2</v>
      </c>
      <c r="F16" s="17"/>
    </row>
    <row r="17" spans="1:6">
      <c r="A17" s="19" t="s">
        <v>183</v>
      </c>
      <c r="B17" s="20">
        <v>3444.5589343922288</v>
      </c>
      <c r="C17" s="17">
        <f>Tabla2[[#This Row],[Ingreso]]/$B$38</f>
        <v>1.9723178027126625E-2</v>
      </c>
      <c r="F17" s="17"/>
    </row>
    <row r="18" spans="1:6">
      <c r="A18" s="19" t="s">
        <v>184</v>
      </c>
      <c r="B18" s="20">
        <v>2724.7890843508103</v>
      </c>
      <c r="C18" s="17">
        <f>Tabla2[[#This Row],[Ingreso]]/$B$38</f>
        <v>1.5601852434702131E-2</v>
      </c>
      <c r="F18" s="17"/>
    </row>
    <row r="19" spans="1:6">
      <c r="A19" s="19" t="s">
        <v>126</v>
      </c>
      <c r="B19" s="20">
        <v>2220.241083020208</v>
      </c>
      <c r="C19" s="17">
        <f>Tabla2[[#This Row],[Ingreso]]/$B$38</f>
        <v>1.2712864252756499E-2</v>
      </c>
      <c r="F19" s="17"/>
    </row>
    <row r="20" spans="1:6">
      <c r="A20" s="19" t="s">
        <v>182</v>
      </c>
      <c r="B20" s="20">
        <v>2110.2765888257572</v>
      </c>
      <c r="C20" s="17">
        <f>Tabla2[[#This Row],[Ingreso]]/$B$38</f>
        <v>1.2083219256990803E-2</v>
      </c>
      <c r="F20" s="17"/>
    </row>
    <row r="21" spans="1:6">
      <c r="A21" s="19" t="s">
        <v>149</v>
      </c>
      <c r="B21" s="20">
        <v>1971.2719146632342</v>
      </c>
      <c r="C21" s="17">
        <f>Tabla2[[#This Row],[Ingreso]]/$B$38</f>
        <v>1.128729328001404E-2</v>
      </c>
      <c r="F21" s="17"/>
    </row>
    <row r="22" spans="1:6">
      <c r="A22" s="19" t="s">
        <v>185</v>
      </c>
      <c r="B22" s="20">
        <v>1432.996133245545</v>
      </c>
      <c r="C22" s="17">
        <f>Tabla2[[#This Row],[Ingreso]]/$B$38</f>
        <v>8.2051834172414372E-3</v>
      </c>
      <c r="F22" s="17"/>
    </row>
    <row r="23" spans="1:6">
      <c r="A23" s="19"/>
      <c r="B23" s="20">
        <v>1229.0887010208842</v>
      </c>
      <c r="C23" s="17">
        <f>Tabla2[[#This Row],[Ingreso]]/$B$38</f>
        <v>7.0376311519378823E-3</v>
      </c>
      <c r="F23" s="17"/>
    </row>
    <row r="24" spans="1:6">
      <c r="A24" s="19"/>
      <c r="B24" s="20">
        <v>1030.046716136422</v>
      </c>
      <c r="C24" s="17">
        <f>Tabla2[[#This Row],[Ingreso]]/$B$38</f>
        <v>5.8979379205193975E-3</v>
      </c>
      <c r="F24" s="17"/>
    </row>
    <row r="25" spans="1:6">
      <c r="A25" s="19"/>
      <c r="B25" s="20">
        <v>974.73575278671592</v>
      </c>
      <c r="C25" s="17">
        <f>Tabla2[[#This Row],[Ingreso]]/$B$38</f>
        <v>5.5812332283435868E-3</v>
      </c>
      <c r="F25" s="17"/>
    </row>
    <row r="26" spans="1:6">
      <c r="A26" s="19"/>
      <c r="B26" s="20">
        <v>668.26822653004012</v>
      </c>
      <c r="C26" s="17">
        <f>Tabla2[[#This Row],[Ingreso]]/$B$38</f>
        <v>3.8264327749264536E-3</v>
      </c>
      <c r="F26" s="17"/>
    </row>
    <row r="27" spans="1:6">
      <c r="A27" s="19"/>
      <c r="B27" s="20">
        <v>616.97687587101541</v>
      </c>
      <c r="C27" s="17">
        <f>Tabla2[[#This Row],[Ingreso]]/$B$38</f>
        <v>3.5327439574122255E-3</v>
      </c>
      <c r="F27" s="17"/>
    </row>
    <row r="28" spans="1:6">
      <c r="A28" s="19"/>
      <c r="B28" s="20">
        <v>458.10070486569759</v>
      </c>
      <c r="C28" s="17">
        <f>Tabla2[[#This Row],[Ingreso]]/$B$38</f>
        <v>2.6230359034378229E-3</v>
      </c>
      <c r="F28" s="17"/>
    </row>
    <row r="29" spans="1:6">
      <c r="A29" s="19"/>
      <c r="B29" s="20">
        <v>454.80954377330772</v>
      </c>
      <c r="C29" s="17">
        <f>Tabla2[[#This Row],[Ingreso]]/$B$38</f>
        <v>2.6041910651355832E-3</v>
      </c>
      <c r="F29" s="17"/>
    </row>
    <row r="30" spans="1:6">
      <c r="A30" s="19"/>
      <c r="B30" s="20">
        <v>344.12958118386433</v>
      </c>
      <c r="C30" s="17">
        <f>Tabla2[[#This Row],[Ingreso]]/$B$38</f>
        <v>1.9704493734514846E-3</v>
      </c>
      <c r="F30" s="17"/>
    </row>
    <row r="31" spans="1:6">
      <c r="A31" s="19"/>
      <c r="B31" s="20">
        <v>341.28580638353685</v>
      </c>
      <c r="C31" s="17">
        <f>Tabla2[[#This Row],[Ingreso]]/$B$38</f>
        <v>1.9541662214647669E-3</v>
      </c>
      <c r="F31" s="17"/>
    </row>
    <row r="32" spans="1:6">
      <c r="A32" s="19"/>
      <c r="B32" s="20">
        <v>144.94368833720034</v>
      </c>
      <c r="C32" s="17">
        <f>Tabla2[[#This Row],[Ingreso]]/$B$38</f>
        <v>8.2993214035031982E-4</v>
      </c>
      <c r="F32" s="17"/>
    </row>
    <row r="33" spans="1:6">
      <c r="A33" s="19"/>
      <c r="B33" s="20">
        <v>77.878466065555045</v>
      </c>
      <c r="C33" s="17">
        <f>Tabla2[[#This Row],[Ingreso]]/$B$38</f>
        <v>4.4592381200221832E-4</v>
      </c>
      <c r="F33" s="17"/>
    </row>
    <row r="34" spans="1:6">
      <c r="A34" s="19"/>
      <c r="B34" s="20">
        <v>7.8335500723159743</v>
      </c>
      <c r="C34" s="17">
        <f>Tabla2[[#This Row],[Ingreso]]/$B$38</f>
        <v>4.4854074383244547E-5</v>
      </c>
      <c r="F34" s="17"/>
    </row>
    <row r="35" spans="1:6">
      <c r="A35" s="19"/>
      <c r="B35" s="20">
        <v>0</v>
      </c>
      <c r="C35" s="17">
        <f>Tabla2[[#This Row],[Ingreso]]/$B$38</f>
        <v>0</v>
      </c>
      <c r="F35" s="17"/>
    </row>
    <row r="36" spans="1:6">
      <c r="A36" s="19"/>
      <c r="B36" s="20">
        <v>0</v>
      </c>
      <c r="C36" s="17">
        <f>Tabla2[[#This Row],[Ingreso]]/$B$38</f>
        <v>0</v>
      </c>
      <c r="F36" s="17"/>
    </row>
    <row r="38" spans="1:6">
      <c r="B38" s="20">
        <f>SUM(Tabla2[Ingreso])</f>
        <v>174645.22855569693</v>
      </c>
    </row>
    <row r="40" spans="1:6">
      <c r="A40" t="s">
        <v>146</v>
      </c>
    </row>
    <row r="41" spans="1:6">
      <c r="A41" t="s">
        <v>138</v>
      </c>
    </row>
    <row r="42" spans="1:6">
      <c r="A42" t="s">
        <v>151</v>
      </c>
    </row>
    <row r="43" spans="1:6">
      <c r="A43" t="s">
        <v>139</v>
      </c>
    </row>
    <row r="44" spans="1:6">
      <c r="A44" t="s">
        <v>143</v>
      </c>
    </row>
    <row r="45" spans="1:6">
      <c r="A45" t="s">
        <v>134</v>
      </c>
    </row>
    <row r="46" spans="1:6">
      <c r="A46" t="s">
        <v>135</v>
      </c>
    </row>
    <row r="47" spans="1:6">
      <c r="A47" t="s">
        <v>154</v>
      </c>
    </row>
    <row r="48" spans="1:6">
      <c r="A48" t="s">
        <v>142</v>
      </c>
    </row>
    <row r="49" spans="1:1">
      <c r="A49" t="s">
        <v>130</v>
      </c>
    </row>
    <row r="50" spans="1:1">
      <c r="A50" t="s">
        <v>137</v>
      </c>
    </row>
    <row r="51" spans="1:1">
      <c r="A51" t="s">
        <v>128</v>
      </c>
    </row>
    <row r="52" spans="1:1">
      <c r="A52" t="s">
        <v>150</v>
      </c>
    </row>
    <row r="53" spans="1:1">
      <c r="A53" t="s">
        <v>127</v>
      </c>
    </row>
    <row r="54" spans="1:1">
      <c r="A54" t="s">
        <v>129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E5F9F-12B5-4063-B8BC-A4ACDBFFA573}">
  <sheetPr>
    <tabColor theme="5" tint="0.79998168889431442"/>
  </sheetPr>
  <dimension ref="A1:F38"/>
  <sheetViews>
    <sheetView zoomScale="70" zoomScaleNormal="70" workbookViewId="0"/>
  </sheetViews>
  <sheetFormatPr baseColWidth="10" defaultRowHeight="15"/>
  <cols>
    <col min="1" max="1" width="54.5" customWidth="1"/>
    <col min="2" max="2" width="11.1640625" bestFit="1" customWidth="1"/>
    <col min="3" max="3" width="12" customWidth="1"/>
  </cols>
  <sheetData>
    <row r="1" spans="1:6">
      <c r="A1" s="47">
        <v>2023</v>
      </c>
    </row>
    <row r="2" spans="1:6">
      <c r="A2" t="s">
        <v>29</v>
      </c>
      <c r="B2" t="s">
        <v>116</v>
      </c>
      <c r="C2" s="19" t="s">
        <v>125</v>
      </c>
    </row>
    <row r="3" spans="1:6">
      <c r="A3" s="48" t="s">
        <v>141</v>
      </c>
      <c r="B3" s="49">
        <v>21476.993666097162</v>
      </c>
      <c r="C3" s="17">
        <f>Tabla25[[#This Row],[2019R]]/$B$38</f>
        <v>0.12567203950506819</v>
      </c>
      <c r="F3" s="17"/>
    </row>
    <row r="4" spans="1:6">
      <c r="A4" s="48" t="s">
        <v>144</v>
      </c>
      <c r="B4" s="49">
        <v>19869.286183475167</v>
      </c>
      <c r="C4" s="17">
        <f>Tabla25[[#This Row],[2019R]]/$B$38</f>
        <v>0.11626458325631003</v>
      </c>
      <c r="E4" s="20"/>
      <c r="F4" s="17"/>
    </row>
    <row r="5" spans="1:6">
      <c r="A5" s="48" t="s">
        <v>187</v>
      </c>
      <c r="B5" s="49">
        <v>15287.820494433276</v>
      </c>
      <c r="C5" s="17">
        <f>Tabla25[[#This Row],[2019R]]/$B$38</f>
        <v>8.9456262407695858E-2</v>
      </c>
      <c r="F5" s="17"/>
    </row>
    <row r="6" spans="1:6">
      <c r="A6" s="48" t="s">
        <v>148</v>
      </c>
      <c r="B6" s="49">
        <v>14581.033539598769</v>
      </c>
      <c r="C6" s="17">
        <f>Tabla25[[#This Row],[2019R]]/$B$38</f>
        <v>8.5320517922663847E-2</v>
      </c>
      <c r="F6" s="17"/>
    </row>
    <row r="7" spans="1:6">
      <c r="A7" s="48" t="s">
        <v>132</v>
      </c>
      <c r="B7" s="49">
        <v>12591.012069948603</v>
      </c>
      <c r="C7" s="17">
        <f>Tabla25[[#This Row],[2019R]]/$B$38</f>
        <v>7.3675961862446113E-2</v>
      </c>
      <c r="F7" s="17"/>
    </row>
    <row r="8" spans="1:6">
      <c r="A8" s="48" t="s">
        <v>145</v>
      </c>
      <c r="B8" s="49">
        <v>11653.713884867731</v>
      </c>
      <c r="C8" s="17">
        <f>Tabla25[[#This Row],[2019R]]/$B$38</f>
        <v>6.8191387234598888E-2</v>
      </c>
      <c r="F8" s="17"/>
    </row>
    <row r="9" spans="1:6">
      <c r="A9" s="19" t="s">
        <v>188</v>
      </c>
      <c r="B9" s="20">
        <v>10846.381933137687</v>
      </c>
      <c r="C9" s="17">
        <f>Tabla25[[#This Row],[2019R]]/$B$38</f>
        <v>6.3467306457330619E-2</v>
      </c>
      <c r="F9" s="17"/>
    </row>
    <row r="10" spans="1:6">
      <c r="A10" s="48" t="s">
        <v>189</v>
      </c>
      <c r="B10" s="49">
        <v>9058.6006824033484</v>
      </c>
      <c r="C10" s="17">
        <f>Tabla25[[#This Row],[2019R]]/$B$38</f>
        <v>5.3006153492361936E-2</v>
      </c>
      <c r="F10" s="17"/>
    </row>
    <row r="11" spans="1:6">
      <c r="A11" s="19" t="s">
        <v>151</v>
      </c>
      <c r="B11" s="20">
        <v>5723.6103055765197</v>
      </c>
      <c r="C11" s="17">
        <f>Tabla25[[#This Row],[2019R]]/$B$38</f>
        <v>3.3491548752909786E-2</v>
      </c>
      <c r="F11" s="17"/>
    </row>
    <row r="12" spans="1:6">
      <c r="A12" s="19" t="s">
        <v>152</v>
      </c>
      <c r="B12" s="20">
        <v>5168.7295077815743</v>
      </c>
      <c r="C12" s="17">
        <f>Tabla25[[#This Row],[2019R]]/$B$38</f>
        <v>3.0244678980294998E-2</v>
      </c>
      <c r="F12" s="17"/>
    </row>
    <row r="13" spans="1:6">
      <c r="A13" s="19" t="s">
        <v>147</v>
      </c>
      <c r="B13" s="20">
        <v>4583.5101866660989</v>
      </c>
      <c r="C13" s="17">
        <f>Tabla25[[#This Row],[2019R]]/$B$38</f>
        <v>2.6820284170398962E-2</v>
      </c>
      <c r="F13" s="17"/>
    </row>
    <row r="14" spans="1:6">
      <c r="A14" s="19" t="s">
        <v>158</v>
      </c>
      <c r="B14" s="20">
        <v>4485.4985782795738</v>
      </c>
      <c r="C14" s="17">
        <f>Tabla25[[#This Row],[2019R]]/$B$38</f>
        <v>2.6246771931553801E-2</v>
      </c>
      <c r="F14" s="17"/>
    </row>
    <row r="15" spans="1:6">
      <c r="A15" s="19" t="s">
        <v>157</v>
      </c>
      <c r="B15" s="20">
        <v>4360.3111135976915</v>
      </c>
      <c r="C15" s="17">
        <f>Tabla25[[#This Row],[2019R]]/$B$38</f>
        <v>2.5514240914800014E-2</v>
      </c>
      <c r="F15" s="17"/>
    </row>
    <row r="16" spans="1:6">
      <c r="A16" s="19" t="s">
        <v>153</v>
      </c>
      <c r="B16" s="20">
        <v>3813.6959252779116</v>
      </c>
      <c r="C16" s="17">
        <f>Tabla25[[#This Row],[2019R]]/$B$38</f>
        <v>2.2315737129373469E-2</v>
      </c>
      <c r="F16" s="17"/>
    </row>
    <row r="17" spans="1:6">
      <c r="A17" s="19" t="s">
        <v>136</v>
      </c>
      <c r="B17" s="20">
        <v>3643.3033145254331</v>
      </c>
      <c r="C17" s="17">
        <f>Tabla25[[#This Row],[2019R]]/$B$38</f>
        <v>2.1318689439982011E-2</v>
      </c>
      <c r="F17" s="17"/>
    </row>
    <row r="18" spans="1:6">
      <c r="A18" s="19" t="s">
        <v>140</v>
      </c>
      <c r="B18" s="20">
        <v>3642.6901460653312</v>
      </c>
      <c r="C18" s="17">
        <f>Tabla25[[#This Row],[2019R]]/$B$38</f>
        <v>2.1315101501551744E-2</v>
      </c>
      <c r="F18" s="17"/>
    </row>
    <row r="19" spans="1:6">
      <c r="A19" s="19" t="s">
        <v>190</v>
      </c>
      <c r="B19" s="20">
        <v>3566.5388974172251</v>
      </c>
      <c r="C19" s="17">
        <f>Tabla25[[#This Row],[2019R]]/$B$38</f>
        <v>2.086950455827136E-2</v>
      </c>
      <c r="F19" s="17"/>
    </row>
    <row r="20" spans="1:6">
      <c r="A20" s="19" t="s">
        <v>200</v>
      </c>
      <c r="B20" s="20">
        <v>3330.6423055749033</v>
      </c>
      <c r="C20" s="17">
        <f>Tabla25[[#This Row],[2019R]]/$B$38</f>
        <v>1.9489162119752289E-2</v>
      </c>
      <c r="F20" s="17"/>
    </row>
    <row r="21" spans="1:6">
      <c r="A21" s="19" t="s">
        <v>155</v>
      </c>
      <c r="B21" s="20">
        <v>3266.4927199120766</v>
      </c>
      <c r="C21" s="17">
        <f>Tabla25[[#This Row],[2019R]]/$B$38</f>
        <v>1.9113792578326266E-2</v>
      </c>
      <c r="F21" s="17"/>
    </row>
    <row r="22" spans="1:6">
      <c r="A22" s="19" t="s">
        <v>126</v>
      </c>
      <c r="B22" s="20">
        <v>2078.8730316737497</v>
      </c>
      <c r="C22" s="17">
        <f>Tabla25[[#This Row],[2019R]]/$B$38</f>
        <v>1.2164468538952653E-2</v>
      </c>
      <c r="F22" s="17"/>
    </row>
    <row r="23" spans="1:6">
      <c r="A23" s="19" t="s">
        <v>149</v>
      </c>
      <c r="B23" s="20">
        <v>1762.7738408618193</v>
      </c>
      <c r="C23" s="17">
        <f>Tabla25[[#This Row],[2019R]]/$B$38</f>
        <v>1.0314822791841165E-2</v>
      </c>
      <c r="F23" s="17"/>
    </row>
    <row r="24" spans="1:6">
      <c r="A24" s="19"/>
      <c r="B24" s="20">
        <v>1177.0687522397486</v>
      </c>
      <c r="C24" s="17">
        <f>Tabla25[[#This Row],[2019R]]/$B$38</f>
        <v>6.887585526700774E-3</v>
      </c>
      <c r="F24" s="17"/>
    </row>
    <row r="25" spans="1:6">
      <c r="A25" s="19"/>
      <c r="B25" s="20">
        <v>1109.6550719539262</v>
      </c>
      <c r="C25" s="17">
        <f>Tabla25[[#This Row],[2019R]]/$B$38</f>
        <v>6.4931162250947702E-3</v>
      </c>
      <c r="F25" s="17"/>
    </row>
    <row r="26" spans="1:6">
      <c r="A26" s="19"/>
      <c r="B26" s="20">
        <v>834.38254412015044</v>
      </c>
      <c r="C26" s="17">
        <f>Tabla25[[#This Row],[2019R]]/$B$38</f>
        <v>4.8823665768702503E-3</v>
      </c>
      <c r="F26" s="17"/>
    </row>
    <row r="27" spans="1:6">
      <c r="A27" s="19"/>
      <c r="B27" s="20">
        <v>629.36317614628138</v>
      </c>
      <c r="C27" s="17">
        <f>Tabla25[[#This Row],[2019R]]/$B$38</f>
        <v>3.6827013671166041E-3</v>
      </c>
      <c r="F27" s="17"/>
    </row>
    <row r="28" spans="1:6">
      <c r="A28" s="19"/>
      <c r="B28" s="20">
        <v>512.62724413751926</v>
      </c>
      <c r="C28" s="17">
        <f>Tabla25[[#This Row],[2019R]]/$B$38</f>
        <v>2.999624262045592E-3</v>
      </c>
      <c r="F28" s="17"/>
    </row>
    <row r="29" spans="1:6">
      <c r="A29" s="19"/>
      <c r="B29" s="20">
        <v>495.33326334942228</v>
      </c>
      <c r="C29" s="17">
        <f>Tabla25[[#This Row],[2019R]]/$B$38</f>
        <v>2.8984290076915146E-3</v>
      </c>
      <c r="F29" s="17"/>
    </row>
    <row r="30" spans="1:6">
      <c r="A30" s="19"/>
      <c r="B30" s="20">
        <v>470.1622870914365</v>
      </c>
      <c r="C30" s="17">
        <f>Tabla25[[#This Row],[2019R]]/$B$38</f>
        <v>2.751141730344677E-3</v>
      </c>
      <c r="F30" s="17"/>
    </row>
    <row r="31" spans="1:6">
      <c r="A31" s="19"/>
      <c r="B31" s="20">
        <v>447.36277684026703</v>
      </c>
      <c r="C31" s="17">
        <f>Tabla25[[#This Row],[2019R]]/$B$38</f>
        <v>2.6177310213074912E-3</v>
      </c>
      <c r="F31" s="17"/>
    </row>
    <row r="32" spans="1:6">
      <c r="A32" s="19"/>
      <c r="B32" s="20">
        <v>231.78228079153931</v>
      </c>
      <c r="C32" s="17">
        <f>Tabla25[[#This Row],[2019R]]/$B$38</f>
        <v>1.3562676602261357E-3</v>
      </c>
      <c r="F32" s="17"/>
    </row>
    <row r="33" spans="1:6">
      <c r="A33" s="19"/>
      <c r="B33" s="20">
        <v>113.30646272869821</v>
      </c>
      <c r="C33" s="17">
        <f>Tabla25[[#This Row],[2019R]]/$B$38</f>
        <v>6.6300965962002429E-4</v>
      </c>
      <c r="F33" s="17"/>
    </row>
    <row r="34" spans="1:6">
      <c r="A34" s="19"/>
      <c r="B34" s="20">
        <v>78.255748011703773</v>
      </c>
      <c r="C34" s="17">
        <f>Tabla25[[#This Row],[2019R]]/$B$38</f>
        <v>4.5791136359787601E-4</v>
      </c>
      <c r="F34" s="17"/>
    </row>
    <row r="35" spans="1:6">
      <c r="A35" s="19"/>
      <c r="B35" s="20">
        <v>6.3402933881115588</v>
      </c>
      <c r="C35" s="17">
        <f>Tabla25[[#This Row],[2019R]]/$B$38</f>
        <v>3.710005289996782E-5</v>
      </c>
      <c r="F35" s="17"/>
    </row>
    <row r="36" spans="1:6">
      <c r="A36" s="19"/>
      <c r="B36" s="20">
        <v>0</v>
      </c>
      <c r="C36" s="17">
        <f>Tabla25[[#This Row],[2019R]]/$B$38</f>
        <v>0</v>
      </c>
      <c r="F36" s="17"/>
    </row>
    <row r="37" spans="1:6">
      <c r="A37" s="19"/>
      <c r="B37" s="20">
        <v>0</v>
      </c>
      <c r="C37" s="66">
        <f>Tabla25[[#This Row],[2019R]]/$B$38</f>
        <v>0</v>
      </c>
    </row>
    <row r="38" spans="1:6">
      <c r="B38" s="20">
        <f>SUM(Tabla25[2019R])</f>
        <v>170897.15222797051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202AB-6F24-884E-BCDB-C39D8ABE9749}">
  <sheetPr>
    <tabColor theme="5" tint="0.79998168889431442"/>
  </sheetPr>
  <dimension ref="A3:V151"/>
  <sheetViews>
    <sheetView topLeftCell="A79" zoomScale="40" zoomScaleNormal="40" workbookViewId="0">
      <selection activeCell="A102" sqref="A102"/>
    </sheetView>
  </sheetViews>
  <sheetFormatPr baseColWidth="10" defaultRowHeight="15"/>
  <cols>
    <col min="1" max="1" width="72.1640625" customWidth="1"/>
    <col min="3" max="7" width="11.5" customWidth="1"/>
    <col min="8" max="8" width="15.1640625" customWidth="1"/>
    <col min="9" max="9" width="13" bestFit="1" customWidth="1"/>
  </cols>
  <sheetData>
    <row r="3" spans="1:12">
      <c r="A3" t="s">
        <v>3</v>
      </c>
      <c r="B3" t="s">
        <v>19</v>
      </c>
      <c r="C3" t="s">
        <v>116</v>
      </c>
      <c r="D3" t="s">
        <v>117</v>
      </c>
      <c r="E3" t="s">
        <v>118</v>
      </c>
      <c r="F3" t="s">
        <v>119</v>
      </c>
      <c r="G3" s="19">
        <v>2023</v>
      </c>
      <c r="K3" s="19" t="s">
        <v>123</v>
      </c>
      <c r="L3" s="19" t="s">
        <v>124</v>
      </c>
    </row>
    <row r="4" spans="1:12">
      <c r="A4" s="19" t="s">
        <v>122</v>
      </c>
      <c r="C4" s="17">
        <f>(C5/B5)-1</f>
        <v>-1.5758170456551812E-2</v>
      </c>
      <c r="D4" s="17">
        <f t="shared" ref="D4:G4" si="0">(D5/C5)-1</f>
        <v>-6.9982409694708481E-2</v>
      </c>
      <c r="E4" s="17">
        <f t="shared" si="0"/>
        <v>5.241000000000029E-2</v>
      </c>
      <c r="F4" s="17">
        <f t="shared" si="0"/>
        <v>2.7474344894926617E-2</v>
      </c>
      <c r="G4" s="17">
        <f t="shared" si="0"/>
        <v>1.8870713205213496E-2</v>
      </c>
      <c r="H4" s="40">
        <f>(G5/B5)-1</f>
        <v>8.4816791146509196E-3</v>
      </c>
      <c r="K4" t="s">
        <v>30</v>
      </c>
      <c r="L4" s="20">
        <v>6928.9286762338816</v>
      </c>
    </row>
    <row r="5" spans="1:12">
      <c r="A5" t="s">
        <v>120</v>
      </c>
      <c r="B5" s="20">
        <v>183927.28776475135</v>
      </c>
      <c r="C5" s="20">
        <v>181028.93021254314</v>
      </c>
      <c r="D5" s="20">
        <v>168360.08945181416</v>
      </c>
      <c r="E5" s="20">
        <v>177183.84173998379</v>
      </c>
      <c r="F5" s="20">
        <v>182051.85171775619</v>
      </c>
      <c r="G5" s="20">
        <v>185487.30000000002</v>
      </c>
      <c r="H5" s="17">
        <f>(G5/B5)-1</f>
        <v>8.4816791146509196E-3</v>
      </c>
      <c r="K5" t="s">
        <v>36</v>
      </c>
      <c r="L5" s="20">
        <v>71389.817047699034</v>
      </c>
    </row>
    <row r="6" spans="1:12">
      <c r="A6" t="s">
        <v>27</v>
      </c>
      <c r="B6" s="20">
        <v>10310.046508635289</v>
      </c>
      <c r="C6" s="20">
        <v>10131.777984572682</v>
      </c>
      <c r="D6" s="20">
        <v>8938.2858068641326</v>
      </c>
      <c r="E6" s="20">
        <v>10036.475786849425</v>
      </c>
      <c r="F6" s="20">
        <v>10641.263217975506</v>
      </c>
      <c r="G6" s="20">
        <v>10842.071444303105</v>
      </c>
      <c r="K6" t="s">
        <v>55</v>
      </c>
      <c r="L6" s="20">
        <v>96326.482831763977</v>
      </c>
    </row>
    <row r="7" spans="1:12">
      <c r="A7" t="s">
        <v>121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</row>
    <row r="8" spans="1:12">
      <c r="A8" t="s">
        <v>29</v>
      </c>
      <c r="B8" s="20">
        <v>173617.24125611605</v>
      </c>
      <c r="C8" s="20">
        <v>170897.15222797045</v>
      </c>
      <c r="D8" s="20">
        <v>159421.80364495007</v>
      </c>
      <c r="E8" s="20">
        <v>167147.36595313434</v>
      </c>
      <c r="F8" s="20">
        <v>171410.58849978072</v>
      </c>
      <c r="G8" s="35">
        <v>174645.2285556969</v>
      </c>
    </row>
    <row r="9" spans="1:12">
      <c r="A9" t="s">
        <v>30</v>
      </c>
      <c r="B9" s="20">
        <v>6642.894808168624</v>
      </c>
      <c r="C9" s="20">
        <v>6642.6273579650269</v>
      </c>
      <c r="D9" s="20">
        <v>6747.4557732289204</v>
      </c>
      <c r="E9" s="20">
        <v>7161.6397723220334</v>
      </c>
      <c r="F9" s="20">
        <v>7083.4136913503316</v>
      </c>
      <c r="G9" s="34">
        <v>6928.9286762338816</v>
      </c>
      <c r="H9" s="36">
        <f>G9/G8</f>
        <v>3.9674308502646242E-2</v>
      </c>
    </row>
    <row r="10" spans="1:12">
      <c r="A10" t="s">
        <v>31</v>
      </c>
      <c r="B10" s="20">
        <v>6642.894808168624</v>
      </c>
      <c r="C10" s="20">
        <v>6642.6273579650269</v>
      </c>
      <c r="D10" s="20">
        <v>6747.4557732289204</v>
      </c>
      <c r="E10" s="20">
        <v>7161.6397723220334</v>
      </c>
      <c r="F10" s="20">
        <v>7083.4136913503316</v>
      </c>
      <c r="G10" s="20">
        <v>6928.9286762338816</v>
      </c>
      <c r="H10" s="17">
        <f>G10/$G$8</f>
        <v>3.9674308502646242E-2</v>
      </c>
    </row>
    <row r="11" spans="1:12">
      <c r="A11" t="s">
        <v>32</v>
      </c>
      <c r="B11" s="20">
        <v>4488.4269740135851</v>
      </c>
      <c r="C11" s="20">
        <v>4485.4985782795738</v>
      </c>
      <c r="D11" s="20">
        <v>4549.5667048709693</v>
      </c>
      <c r="E11" s="20">
        <v>4956.5881051812867</v>
      </c>
      <c r="F11" s="20">
        <v>4854.7388508192525</v>
      </c>
      <c r="G11" s="20">
        <v>4630.8091271481189</v>
      </c>
      <c r="H11" s="17">
        <f t="shared" ref="H11:H14" si="1">G11/$G$8</f>
        <v>2.6515520437887522E-2</v>
      </c>
    </row>
    <row r="12" spans="1:12">
      <c r="A12" t="s">
        <v>33</v>
      </c>
      <c r="B12" s="20">
        <v>2079.3258658436994</v>
      </c>
      <c r="C12" s="20">
        <v>2078.8730316737497</v>
      </c>
      <c r="D12" s="20">
        <v>2121.2636928423403</v>
      </c>
      <c r="E12" s="20">
        <v>2121.5390178429975</v>
      </c>
      <c r="F12" s="20">
        <v>2150.7637006100622</v>
      </c>
      <c r="G12" s="20">
        <v>2220.241083020208</v>
      </c>
      <c r="H12" s="17">
        <f t="shared" si="1"/>
        <v>1.2712864252756501E-2</v>
      </c>
    </row>
    <row r="13" spans="1:12">
      <c r="A13" t="s">
        <v>34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17">
        <f t="shared" si="1"/>
        <v>0</v>
      </c>
    </row>
    <row r="14" spans="1:12">
      <c r="A14" t="s">
        <v>35</v>
      </c>
      <c r="B14" s="20">
        <v>75.141968311338772</v>
      </c>
      <c r="C14" s="20">
        <v>78.255748011703773</v>
      </c>
      <c r="D14" s="20">
        <v>76.625375515610557</v>
      </c>
      <c r="E14" s="20">
        <v>83.512649297748922</v>
      </c>
      <c r="F14" s="20">
        <v>77.911139921017408</v>
      </c>
      <c r="G14" s="20">
        <v>77.878466065555045</v>
      </c>
      <c r="H14" s="17">
        <f t="shared" si="1"/>
        <v>4.4592381200221837E-4</v>
      </c>
    </row>
    <row r="15" spans="1:12">
      <c r="A15" t="s">
        <v>36</v>
      </c>
      <c r="B15" s="20">
        <v>72297.565137270227</v>
      </c>
      <c r="C15" s="20">
        <v>68938.265961562283</v>
      </c>
      <c r="D15" s="20">
        <v>64722.22360258858</v>
      </c>
      <c r="E15" s="20">
        <v>69619.538438193704</v>
      </c>
      <c r="F15" s="20">
        <v>72469.063878712303</v>
      </c>
      <c r="G15" s="34">
        <v>71389.817047699034</v>
      </c>
      <c r="H15" s="37">
        <f>G15/G8</f>
        <v>0.40877049798661852</v>
      </c>
    </row>
    <row r="16" spans="1:12">
      <c r="A16" t="s">
        <v>37</v>
      </c>
      <c r="B16" s="20">
        <v>572.53271308257104</v>
      </c>
      <c r="C16" s="20">
        <v>447.36277684026703</v>
      </c>
      <c r="D16" s="20">
        <v>375.36840108067565</v>
      </c>
      <c r="E16" s="20">
        <v>386.47501070547008</v>
      </c>
      <c r="F16" s="20">
        <v>356.71209448561865</v>
      </c>
      <c r="G16" s="20">
        <v>341.28580638353685</v>
      </c>
      <c r="H16" s="17">
        <f>G16/$G$8</f>
        <v>1.9541662214647669E-3</v>
      </c>
    </row>
    <row r="17" spans="1:8">
      <c r="A17" t="s">
        <v>38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17">
        <f t="shared" ref="H17:H33" si="2">G17/$G$8</f>
        <v>0</v>
      </c>
    </row>
    <row r="18" spans="1:8">
      <c r="A18" t="s">
        <v>39</v>
      </c>
      <c r="B18" s="20">
        <v>572.53271308257104</v>
      </c>
      <c r="C18" s="20">
        <v>447.36277684026703</v>
      </c>
      <c r="D18" s="20">
        <v>375.36840108067565</v>
      </c>
      <c r="E18" s="20">
        <v>386.47501070547008</v>
      </c>
      <c r="F18" s="20">
        <v>356.71209448561865</v>
      </c>
      <c r="G18" s="20">
        <v>341.28580638353685</v>
      </c>
      <c r="H18" s="17">
        <f t="shared" si="2"/>
        <v>1.9541662214647669E-3</v>
      </c>
    </row>
    <row r="19" spans="1:8">
      <c r="A19" t="s">
        <v>40</v>
      </c>
      <c r="B19" s="20">
        <v>3616.6767053334711</v>
      </c>
      <c r="C19" s="20">
        <v>3330.6423055749033</v>
      </c>
      <c r="D19" s="20">
        <v>3368.4395707896911</v>
      </c>
      <c r="E19" s="20">
        <v>2311.125753160487</v>
      </c>
      <c r="F19" s="20">
        <v>2233.9375853344327</v>
      </c>
      <c r="G19" s="20">
        <v>2110.2765888257572</v>
      </c>
      <c r="H19" s="17">
        <f t="shared" si="2"/>
        <v>1.2083219256990805E-2</v>
      </c>
    </row>
    <row r="20" spans="1:8">
      <c r="A20" t="s">
        <v>41</v>
      </c>
      <c r="B20" s="20">
        <v>13124.291330220625</v>
      </c>
      <c r="C20" s="20">
        <v>12591.012069948603</v>
      </c>
      <c r="D20" s="20">
        <v>10027.356603983737</v>
      </c>
      <c r="E20" s="20">
        <v>10819.401229246034</v>
      </c>
      <c r="F20" s="20">
        <v>9517.3663866247625</v>
      </c>
      <c r="G20" s="20">
        <v>7170.2650889849547</v>
      </c>
      <c r="H20" s="17">
        <f t="shared" si="2"/>
        <v>4.1056175128759691E-2</v>
      </c>
    </row>
    <row r="21" spans="1:8">
      <c r="A21" t="s">
        <v>42</v>
      </c>
      <c r="B21" s="20">
        <v>54984.064388633546</v>
      </c>
      <c r="C21" s="20">
        <v>52569.248809198514</v>
      </c>
      <c r="D21" s="20">
        <v>50951.059026734467</v>
      </c>
      <c r="E21" s="20">
        <v>56102.536445081721</v>
      </c>
      <c r="F21" s="20">
        <v>60361.047812267483</v>
      </c>
      <c r="G21" s="20">
        <v>61767.989563504787</v>
      </c>
      <c r="H21" s="17">
        <f t="shared" si="2"/>
        <v>0.35367693737940331</v>
      </c>
    </row>
    <row r="22" spans="1:8">
      <c r="A22" t="s">
        <v>43</v>
      </c>
      <c r="B22" s="20">
        <v>10774.612241044371</v>
      </c>
      <c r="C22" s="20">
        <v>10846.381933137687</v>
      </c>
      <c r="D22" s="20">
        <v>11209.4248769268</v>
      </c>
      <c r="E22" s="20">
        <v>11189.727585424384</v>
      </c>
      <c r="F22" s="20">
        <v>12090.510681698343</v>
      </c>
      <c r="G22" s="20">
        <v>12171.322958900488</v>
      </c>
      <c r="H22" s="17">
        <f t="shared" si="2"/>
        <v>6.9691700480777094E-2</v>
      </c>
    </row>
    <row r="23" spans="1:8">
      <c r="A23" t="s">
        <v>44</v>
      </c>
      <c r="B23" s="20">
        <v>634.56033468456724</v>
      </c>
      <c r="C23" s="20">
        <v>629.36317614628138</v>
      </c>
      <c r="D23" s="20">
        <v>628.241594419953</v>
      </c>
      <c r="E23" s="20">
        <v>628.37075535507813</v>
      </c>
      <c r="F23" s="20">
        <v>643.50878232813557</v>
      </c>
      <c r="G23" s="20">
        <v>616.97687587101541</v>
      </c>
      <c r="H23" s="17">
        <f t="shared" si="2"/>
        <v>3.5327439574122264E-3</v>
      </c>
    </row>
    <row r="24" spans="1:8">
      <c r="A24" t="s">
        <v>45</v>
      </c>
      <c r="B24" s="20">
        <v>553.15359497426095</v>
      </c>
      <c r="C24" s="20">
        <v>512.62724413751926</v>
      </c>
      <c r="D24" s="20">
        <v>429.52005798641528</v>
      </c>
      <c r="E24" s="20">
        <v>450.06821832834697</v>
      </c>
      <c r="F24" s="20">
        <v>433.48432791354804</v>
      </c>
      <c r="G24" s="20">
        <v>458.10070486569759</v>
      </c>
      <c r="H24" s="17">
        <f t="shared" si="2"/>
        <v>2.6230359034378234E-3</v>
      </c>
    </row>
    <row r="25" spans="1:8">
      <c r="A25" t="s">
        <v>46</v>
      </c>
      <c r="B25" s="20">
        <v>3842.1185311149211</v>
      </c>
      <c r="C25" s="20">
        <v>3643.3033145254331</v>
      </c>
      <c r="D25" s="20">
        <v>2557.9836933091028</v>
      </c>
      <c r="E25" s="20">
        <v>3071.914310266126</v>
      </c>
      <c r="F25" s="20">
        <v>3271.7806034189412</v>
      </c>
      <c r="G25" s="20">
        <v>3444.5589343922288</v>
      </c>
      <c r="H25" s="17">
        <f t="shared" si="2"/>
        <v>1.9723178027126628E-2</v>
      </c>
    </row>
    <row r="26" spans="1:8">
      <c r="A26" t="s">
        <v>47</v>
      </c>
      <c r="B26" s="20">
        <v>112.14792651555685</v>
      </c>
      <c r="C26" s="20">
        <v>113.30646272869821</v>
      </c>
      <c r="D26" s="20">
        <v>114.46313671816387</v>
      </c>
      <c r="E26" s="20">
        <v>129.36598427745835</v>
      </c>
      <c r="F26" s="20">
        <v>137.82897665035657</v>
      </c>
      <c r="G26" s="20">
        <v>144.94368833720034</v>
      </c>
      <c r="H26" s="17">
        <f t="shared" si="2"/>
        <v>8.2993214035031993E-4</v>
      </c>
    </row>
    <row r="27" spans="1:8">
      <c r="A27" t="s">
        <v>48</v>
      </c>
      <c r="B27" s="20">
        <v>1134.3932061461826</v>
      </c>
      <c r="C27" s="20">
        <v>1109.6550719539262</v>
      </c>
      <c r="D27" s="20">
        <v>1060.1868442671839</v>
      </c>
      <c r="E27" s="20">
        <v>1179.0879301320479</v>
      </c>
      <c r="F27" s="20">
        <v>1220.082250969733</v>
      </c>
      <c r="G27" s="20">
        <v>1229.0887010208842</v>
      </c>
      <c r="H27" s="17">
        <f t="shared" si="2"/>
        <v>7.0376311519378841E-3</v>
      </c>
    </row>
    <row r="28" spans="1:8">
      <c r="A28" t="s">
        <v>49</v>
      </c>
      <c r="B28" s="20">
        <v>11029.266195747639</v>
      </c>
      <c r="C28" s="20">
        <v>9058.6006824033484</v>
      </c>
      <c r="D28" s="20">
        <v>8539.4732815896859</v>
      </c>
      <c r="E28" s="20">
        <v>9211.7143051338044</v>
      </c>
      <c r="F28" s="20">
        <v>10342.358087924218</v>
      </c>
      <c r="G28" s="20">
        <v>10897.325279440714</v>
      </c>
      <c r="H28" s="17">
        <f t="shared" si="2"/>
        <v>6.2396925295702531E-2</v>
      </c>
    </row>
    <row r="29" spans="1:8">
      <c r="A29" t="s">
        <v>50</v>
      </c>
      <c r="B29" s="20">
        <v>826.43461291015171</v>
      </c>
      <c r="C29" s="20">
        <v>834.38254412015044</v>
      </c>
      <c r="D29" s="20">
        <v>817.90442267914204</v>
      </c>
      <c r="E29" s="20">
        <v>903.73257988752812</v>
      </c>
      <c r="F29" s="20">
        <v>935.52805243091279</v>
      </c>
      <c r="G29" s="20">
        <v>974.73575278671592</v>
      </c>
      <c r="H29" s="17">
        <f t="shared" si="2"/>
        <v>5.5812332283435876E-3</v>
      </c>
    </row>
    <row r="30" spans="1:8">
      <c r="A30" t="s">
        <v>51</v>
      </c>
      <c r="B30" s="20">
        <v>3474.8094806324848</v>
      </c>
      <c r="C30" s="20">
        <v>3642.6901460653312</v>
      </c>
      <c r="D30" s="20">
        <v>3297.4922682043452</v>
      </c>
      <c r="E30" s="20">
        <v>3542.34400227778</v>
      </c>
      <c r="F30" s="20">
        <v>3905.3995611296441</v>
      </c>
      <c r="G30" s="20">
        <v>4223.0458879298512</v>
      </c>
      <c r="H30" s="17">
        <f t="shared" si="2"/>
        <v>2.4180711507861552E-2</v>
      </c>
    </row>
    <row r="31" spans="1:8">
      <c r="A31" t="s">
        <v>52</v>
      </c>
      <c r="B31" s="20">
        <v>21826.575164067111</v>
      </c>
      <c r="C31" s="20">
        <v>21476.993666097162</v>
      </c>
      <c r="D31" s="20">
        <v>21628.724876316432</v>
      </c>
      <c r="E31" s="20">
        <v>24992.476160908875</v>
      </c>
      <c r="F31" s="20">
        <v>26420.303470278839</v>
      </c>
      <c r="G31" s="20">
        <v>26595.492972246091</v>
      </c>
      <c r="H31" s="17">
        <f t="shared" si="2"/>
        <v>0.15228296353807572</v>
      </c>
    </row>
    <row r="32" spans="1:8">
      <c r="A32" t="s">
        <v>53</v>
      </c>
      <c r="B32" s="20">
        <v>248.35996772859627</v>
      </c>
      <c r="C32" s="20">
        <v>231.78228079153931</v>
      </c>
      <c r="D32" s="20">
        <v>206.70806317572504</v>
      </c>
      <c r="E32" s="20">
        <v>248.17758437109103</v>
      </c>
      <c r="F32" s="20">
        <v>318.20960317389694</v>
      </c>
      <c r="G32" s="20">
        <v>344.12958118386433</v>
      </c>
      <c r="H32" s="17">
        <f t="shared" si="2"/>
        <v>1.970449373451485E-3</v>
      </c>
    </row>
    <row r="33" spans="1:15">
      <c r="A33" t="s">
        <v>54</v>
      </c>
      <c r="B33" s="20">
        <v>527.63313306770715</v>
      </c>
      <c r="C33" s="20">
        <v>470.1622870914365</v>
      </c>
      <c r="D33" s="20">
        <v>460.93591114152855</v>
      </c>
      <c r="E33" s="20">
        <v>555.55702871919686</v>
      </c>
      <c r="F33" s="20">
        <v>642.05341435091793</v>
      </c>
      <c r="G33" s="20">
        <v>668.26822653004012</v>
      </c>
      <c r="H33" s="17">
        <f t="shared" si="2"/>
        <v>3.8264327749264544E-3</v>
      </c>
    </row>
    <row r="34" spans="1:15">
      <c r="A34" t="s">
        <v>55</v>
      </c>
      <c r="B34" s="20">
        <v>94676.781310677194</v>
      </c>
      <c r="C34" s="20">
        <v>95316.258908443138</v>
      </c>
      <c r="D34" s="20">
        <v>87952.124269132561</v>
      </c>
      <c r="E34" s="20">
        <v>90366.187742618626</v>
      </c>
      <c r="F34" s="20">
        <v>91858.110929718066</v>
      </c>
      <c r="G34" s="34">
        <v>96326.482831763977</v>
      </c>
      <c r="H34" s="36">
        <f>G34/G8</f>
        <v>0.55155519351073523</v>
      </c>
    </row>
    <row r="35" spans="1:15">
      <c r="A35" t="s">
        <v>56</v>
      </c>
      <c r="B35" s="20">
        <v>20117.46152344202</v>
      </c>
      <c r="C35" s="20">
        <v>19869.286183475167</v>
      </c>
      <c r="D35" s="20">
        <v>17978.399254221898</v>
      </c>
      <c r="E35" s="20">
        <v>19187.64740697587</v>
      </c>
      <c r="F35" s="20">
        <v>20608.332180337071</v>
      </c>
      <c r="G35" s="20">
        <v>21317.333558358525</v>
      </c>
      <c r="H35" s="17">
        <f>G35/$G$8</f>
        <v>0.12206078422325817</v>
      </c>
    </row>
    <row r="36" spans="1:15">
      <c r="A36" t="s">
        <v>57</v>
      </c>
      <c r="B36" s="20">
        <v>15056.752302461162</v>
      </c>
      <c r="C36" s="20">
        <v>15287.820494433276</v>
      </c>
      <c r="D36" s="20">
        <v>14334.753185981306</v>
      </c>
      <c r="E36" s="20">
        <v>15258.760899540946</v>
      </c>
      <c r="F36" s="20">
        <v>15895.831798549996</v>
      </c>
      <c r="G36" s="20">
        <v>16198.571060104658</v>
      </c>
      <c r="H36" s="17">
        <f t="shared" ref="H36:H49" si="3">G36/$G$8</f>
        <v>9.2751294690760461E-2</v>
      </c>
    </row>
    <row r="37" spans="1:15">
      <c r="A37" t="s">
        <v>58</v>
      </c>
      <c r="B37" s="20">
        <v>11931.508498177289</v>
      </c>
      <c r="C37" s="20">
        <v>11653.713884867731</v>
      </c>
      <c r="D37" s="20">
        <v>9908.8548240332202</v>
      </c>
      <c r="E37" s="20">
        <v>10877.662213329591</v>
      </c>
      <c r="F37" s="20">
        <v>12099.002236893797</v>
      </c>
      <c r="G37" s="20">
        <v>12811.928366303153</v>
      </c>
      <c r="H37" s="17">
        <f t="shared" si="3"/>
        <v>7.3359738896143056E-2</v>
      </c>
      <c r="J37" t="s">
        <v>19</v>
      </c>
      <c r="K37" t="s">
        <v>116</v>
      </c>
      <c r="L37" t="s">
        <v>117</v>
      </c>
      <c r="M37" t="s">
        <v>118</v>
      </c>
      <c r="N37" t="s">
        <v>119</v>
      </c>
      <c r="O37" s="19">
        <v>2023</v>
      </c>
    </row>
    <row r="38" spans="1:15">
      <c r="A38" t="s">
        <v>59</v>
      </c>
      <c r="B38" s="20">
        <v>1045.9980350746871</v>
      </c>
      <c r="C38" s="20">
        <v>1177.0687522397486</v>
      </c>
      <c r="D38" s="20">
        <v>1105.1566425779815</v>
      </c>
      <c r="E38" s="20">
        <v>1139.1376890299039</v>
      </c>
      <c r="F38" s="20">
        <v>1335.8521524455091</v>
      </c>
      <c r="G38" s="20">
        <v>1432.996133245545</v>
      </c>
      <c r="H38" s="17">
        <f t="shared" si="3"/>
        <v>8.2051834172414372E-3</v>
      </c>
      <c r="J38" s="20">
        <f>SUM(B35:B36)</f>
        <v>35174.213825903178</v>
      </c>
      <c r="K38" s="20">
        <f t="shared" ref="K38:O38" si="4">SUM(C35:C36)</f>
        <v>35157.106677908443</v>
      </c>
      <c r="L38" s="20">
        <f t="shared" si="4"/>
        <v>32313.152440203205</v>
      </c>
      <c r="M38" s="20">
        <f t="shared" si="4"/>
        <v>34446.408306516816</v>
      </c>
      <c r="N38" s="20">
        <f t="shared" si="4"/>
        <v>36504.163978887067</v>
      </c>
      <c r="O38" s="20">
        <f t="shared" si="4"/>
        <v>37515.904618463181</v>
      </c>
    </row>
    <row r="39" spans="1:15">
      <c r="A39" t="s">
        <v>60</v>
      </c>
      <c r="B39" s="20">
        <v>4534.7930774492834</v>
      </c>
      <c r="C39" s="20">
        <v>4583.5101866660989</v>
      </c>
      <c r="D39" s="20">
        <v>4253.3070757713785</v>
      </c>
      <c r="E39" s="20">
        <v>4532.6077063533185</v>
      </c>
      <c r="F39" s="20">
        <v>4823.8986952891692</v>
      </c>
      <c r="G39" s="20">
        <v>5176.1052843535017</v>
      </c>
      <c r="H39" s="17">
        <f t="shared" si="3"/>
        <v>2.9637828225594874E-2</v>
      </c>
    </row>
    <row r="40" spans="1:15">
      <c r="A40" t="s">
        <v>61</v>
      </c>
      <c r="B40" s="20">
        <v>14281.344826238506</v>
      </c>
      <c r="C40" s="20">
        <v>14581.033539598769</v>
      </c>
      <c r="D40" s="20">
        <v>14610.497829395626</v>
      </c>
      <c r="E40" s="20">
        <v>14832.369799602167</v>
      </c>
      <c r="F40" s="20">
        <v>15039.670899198734</v>
      </c>
      <c r="G40" s="20">
        <v>15618.744997201185</v>
      </c>
      <c r="H40" s="17">
        <f t="shared" si="3"/>
        <v>8.9431272336307432E-2</v>
      </c>
    </row>
    <row r="41" spans="1:15">
      <c r="A41" t="s">
        <v>62</v>
      </c>
      <c r="B41" s="20">
        <v>1799.3122990326942</v>
      </c>
      <c r="C41" s="20">
        <v>1762.7738408618193</v>
      </c>
      <c r="D41" s="20">
        <v>1861.9123598884098</v>
      </c>
      <c r="E41" s="20">
        <v>2007.9987829821403</v>
      </c>
      <c r="F41" s="20">
        <v>1904.7037673199209</v>
      </c>
      <c r="G41" s="20">
        <v>1971.2719146632342</v>
      </c>
      <c r="H41" s="17">
        <f t="shared" si="3"/>
        <v>1.1287293280014042E-2</v>
      </c>
    </row>
    <row r="42" spans="1:15">
      <c r="A42" t="s">
        <v>63</v>
      </c>
      <c r="B42" s="20">
        <v>6.0459828460888501</v>
      </c>
      <c r="C42" s="20">
        <v>6.3402933881115588</v>
      </c>
      <c r="D42" s="20">
        <v>6.302210442377401</v>
      </c>
      <c r="E42" s="20">
        <v>6.7924991819781013</v>
      </c>
      <c r="F42" s="20">
        <v>7.6302380062348591</v>
      </c>
      <c r="G42" s="20">
        <v>7.8335500723159743</v>
      </c>
      <c r="H42" s="17">
        <f t="shared" si="3"/>
        <v>4.4854074383244553E-5</v>
      </c>
    </row>
    <row r="43" spans="1:15">
      <c r="A43" t="s">
        <v>64</v>
      </c>
      <c r="B43" s="20">
        <v>5385.7188776860175</v>
      </c>
      <c r="C43" s="20">
        <v>5723.6103055765197</v>
      </c>
      <c r="D43" s="20">
        <v>5556.3450696704404</v>
      </c>
      <c r="E43" s="20">
        <v>3502.7233024312836</v>
      </c>
      <c r="F43" s="20">
        <v>756.96328900030346</v>
      </c>
      <c r="G43" s="20">
        <v>1030.046716136422</v>
      </c>
      <c r="H43" s="17">
        <f t="shared" si="3"/>
        <v>5.8979379205193984E-3</v>
      </c>
    </row>
    <row r="44" spans="1:15">
      <c r="A44" t="s">
        <v>65</v>
      </c>
      <c r="B44" s="20">
        <v>5026.2504342335969</v>
      </c>
      <c r="C44" s="20">
        <v>5168.7295077815743</v>
      </c>
      <c r="D44" s="20">
        <v>4988.4623079616176</v>
      </c>
      <c r="E44" s="20">
        <v>4916.887447878853</v>
      </c>
      <c r="F44" s="20">
        <v>4984.5045114384566</v>
      </c>
      <c r="G44" s="20">
        <v>5157.8980415294709</v>
      </c>
      <c r="H44" s="17">
        <f t="shared" si="3"/>
        <v>2.9533575490065807E-2</v>
      </c>
    </row>
    <row r="45" spans="1:15">
      <c r="A45" t="s">
        <v>66</v>
      </c>
      <c r="B45" s="20">
        <v>3763.2335223321666</v>
      </c>
      <c r="C45" s="20">
        <v>3813.6959252779116</v>
      </c>
      <c r="D45" s="20">
        <v>3808.2712157287201</v>
      </c>
      <c r="E45" s="20">
        <v>3971.4165904200554</v>
      </c>
      <c r="F45" s="20">
        <v>3890.7599109338985</v>
      </c>
      <c r="G45" s="20">
        <v>4116.9895564721173</v>
      </c>
      <c r="H45" s="17">
        <f t="shared" si="3"/>
        <v>2.3573444236177053E-2</v>
      </c>
    </row>
    <row r="46" spans="1:15">
      <c r="A46" t="s">
        <v>67</v>
      </c>
      <c r="B46" s="20">
        <v>509.79751649823453</v>
      </c>
      <c r="C46" s="20">
        <v>495.33326334942228</v>
      </c>
      <c r="D46" s="20">
        <v>269.35611258367834</v>
      </c>
      <c r="E46" s="20">
        <v>347.84066862514129</v>
      </c>
      <c r="F46" s="20">
        <v>482.05713334359024</v>
      </c>
      <c r="G46" s="20">
        <v>454.80954377330772</v>
      </c>
      <c r="H46" s="17">
        <f t="shared" si="3"/>
        <v>2.6041910651355836E-3</v>
      </c>
    </row>
    <row r="47" spans="1:15">
      <c r="A47" t="s">
        <v>68</v>
      </c>
      <c r="B47" s="20">
        <v>3235.4777823259747</v>
      </c>
      <c r="C47" s="20">
        <v>3266.4927199120766</v>
      </c>
      <c r="D47" s="20">
        <v>1713.4907824262746</v>
      </c>
      <c r="E47" s="20">
        <v>2035.0915738264853</v>
      </c>
      <c r="F47" s="20">
        <v>2294.2623702413762</v>
      </c>
      <c r="G47" s="20">
        <v>2724.7890843508103</v>
      </c>
      <c r="H47" s="17">
        <f t="shared" si="3"/>
        <v>1.5601852434702133E-2</v>
      </c>
    </row>
    <row r="48" spans="1:15">
      <c r="A48" t="s">
        <v>69</v>
      </c>
      <c r="B48" s="20">
        <v>3430.6255180899025</v>
      </c>
      <c r="C48" s="20">
        <v>3566.5388974172251</v>
      </c>
      <c r="D48" s="20">
        <v>2990.9552514678735</v>
      </c>
      <c r="E48" s="20">
        <v>3184.2720164365305</v>
      </c>
      <c r="F48" s="20">
        <v>3228.7008725574597</v>
      </c>
      <c r="G48" s="20">
        <v>3535.4962365770562</v>
      </c>
      <c r="H48" s="17">
        <f t="shared" si="3"/>
        <v>2.0243875345552512E-2</v>
      </c>
    </row>
    <row r="49" spans="1:8">
      <c r="A49" t="s">
        <v>70</v>
      </c>
      <c r="B49" s="20">
        <v>4552.4611147895812</v>
      </c>
      <c r="C49" s="20">
        <v>4360.3111135976915</v>
      </c>
      <c r="D49" s="20">
        <v>4566.0601469817493</v>
      </c>
      <c r="E49" s="20">
        <v>4564.9791460043598</v>
      </c>
      <c r="F49" s="20">
        <v>4505.940874162533</v>
      </c>
      <c r="G49" s="20">
        <v>4771.6687886226864</v>
      </c>
      <c r="H49" s="17">
        <f t="shared" si="3"/>
        <v>2.7322067874880028E-2</v>
      </c>
    </row>
    <row r="83" spans="1:9">
      <c r="H83" s="73" t="s">
        <v>199</v>
      </c>
      <c r="I83" s="74"/>
    </row>
    <row r="84" spans="1:9">
      <c r="H84">
        <v>2023</v>
      </c>
      <c r="I84" s="51">
        <f>SUM(H89:H95)+SUM(H96)</f>
        <v>0.7030308545897842</v>
      </c>
    </row>
    <row r="85" spans="1:9">
      <c r="H85">
        <v>2019</v>
      </c>
      <c r="I85" s="51">
        <f>SUM(I89:I95)+SUM(I96)</f>
        <v>0.67505421213847538</v>
      </c>
    </row>
    <row r="88" spans="1:9">
      <c r="A88" t="s">
        <v>3</v>
      </c>
      <c r="B88" t="s">
        <v>19</v>
      </c>
      <c r="C88" t="s">
        <v>116</v>
      </c>
      <c r="D88" t="s">
        <v>117</v>
      </c>
      <c r="E88" t="s">
        <v>118</v>
      </c>
      <c r="F88" t="s">
        <v>119</v>
      </c>
      <c r="G88" s="19" t="s">
        <v>186</v>
      </c>
      <c r="H88" s="75" t="s">
        <v>204</v>
      </c>
      <c r="I88" s="19" t="s">
        <v>203</v>
      </c>
    </row>
    <row r="89" spans="1:9" s="47" customFormat="1">
      <c r="A89" s="48" t="s">
        <v>141</v>
      </c>
      <c r="B89" s="49">
        <v>21826.575164067111</v>
      </c>
      <c r="C89" s="49">
        <v>21476.993666097162</v>
      </c>
      <c r="D89" s="49">
        <v>21628.724876316432</v>
      </c>
      <c r="E89" s="49">
        <v>24992.476160908875</v>
      </c>
      <c r="F89" s="49">
        <v>26420.303470278839</v>
      </c>
      <c r="G89" s="49">
        <v>26595.492972246091</v>
      </c>
      <c r="H89" s="50">
        <v>0.15228296353807572</v>
      </c>
      <c r="I89" s="50">
        <f>Tabla3[[#This Row],[2019R]]/SUM(Tabla3[2019R])</f>
        <v>0.12567203950506819</v>
      </c>
    </row>
    <row r="90" spans="1:9" s="47" customFormat="1">
      <c r="A90" s="48" t="s">
        <v>144</v>
      </c>
      <c r="B90" s="49">
        <v>20117.46152344202</v>
      </c>
      <c r="C90" s="49">
        <v>19869.286183475167</v>
      </c>
      <c r="D90" s="49">
        <v>17978.399254221898</v>
      </c>
      <c r="E90" s="49">
        <v>19187.64740697587</v>
      </c>
      <c r="F90" s="49">
        <v>20608.332180337071</v>
      </c>
      <c r="G90" s="49">
        <v>21317.333558358525</v>
      </c>
      <c r="H90" s="50">
        <v>0.12206078422325817</v>
      </c>
      <c r="I90" s="50">
        <f>Tabla3[[#This Row],[2019R]]/SUM(Tabla3[2019R])</f>
        <v>0.11626458325631003</v>
      </c>
    </row>
    <row r="91" spans="1:9" s="47" customFormat="1">
      <c r="A91" s="48" t="s">
        <v>187</v>
      </c>
      <c r="B91" s="49">
        <v>15056.752302461162</v>
      </c>
      <c r="C91" s="49">
        <v>15287.820494433276</v>
      </c>
      <c r="D91" s="49">
        <v>14334.753185981306</v>
      </c>
      <c r="E91" s="49">
        <v>15258.760899540946</v>
      </c>
      <c r="F91" s="49">
        <v>15895.831798549996</v>
      </c>
      <c r="G91" s="49">
        <v>16198.571060104658</v>
      </c>
      <c r="H91" s="50">
        <v>9.2751294690760461E-2</v>
      </c>
      <c r="I91" s="50">
        <f>Tabla3[[#This Row],[2019R]]/SUM(Tabla3[2019R])</f>
        <v>8.9456262407695858E-2</v>
      </c>
    </row>
    <row r="92" spans="1:9" s="47" customFormat="1">
      <c r="A92" s="48" t="s">
        <v>148</v>
      </c>
      <c r="B92" s="49">
        <v>14281.344826238506</v>
      </c>
      <c r="C92" s="49">
        <v>14581.033539598769</v>
      </c>
      <c r="D92" s="49">
        <v>14610.497829395626</v>
      </c>
      <c r="E92" s="49">
        <v>14832.369799602167</v>
      </c>
      <c r="F92" s="49">
        <v>15039.670899198734</v>
      </c>
      <c r="G92" s="49">
        <v>15618.744997201185</v>
      </c>
      <c r="H92" s="50">
        <v>8.9431272336307432E-2</v>
      </c>
      <c r="I92" s="50">
        <f>Tabla3[[#This Row],[2019R]]/SUM(Tabla3[2019R])</f>
        <v>8.5320517922663847E-2</v>
      </c>
    </row>
    <row r="93" spans="1:9" s="47" customFormat="1">
      <c r="A93" s="48" t="s">
        <v>132</v>
      </c>
      <c r="B93" s="49">
        <v>13124.291330220625</v>
      </c>
      <c r="C93" s="49">
        <v>12591.012069948603</v>
      </c>
      <c r="D93" s="49">
        <v>10027.356603983737</v>
      </c>
      <c r="E93" s="49">
        <v>10819.401229246034</v>
      </c>
      <c r="F93" s="49">
        <v>9517.3663866247625</v>
      </c>
      <c r="G93" s="49">
        <v>7170.2650889849547</v>
      </c>
      <c r="H93" s="50">
        <v>4.1056175128759691E-2</v>
      </c>
      <c r="I93" s="50">
        <f>Tabla3[[#This Row],[2019R]]/SUM(Tabla3[2019R])</f>
        <v>7.3675961862446113E-2</v>
      </c>
    </row>
    <row r="94" spans="1:9">
      <c r="A94" s="48" t="s">
        <v>145</v>
      </c>
      <c r="B94" s="49">
        <v>11931.508498177289</v>
      </c>
      <c r="C94" s="49">
        <v>11653.713884867731</v>
      </c>
      <c r="D94" s="49">
        <v>9908.8548240332202</v>
      </c>
      <c r="E94" s="49">
        <v>10877.662213329591</v>
      </c>
      <c r="F94" s="49">
        <v>12099.002236893797</v>
      </c>
      <c r="G94" s="49">
        <v>12811.928366303153</v>
      </c>
      <c r="H94" s="50">
        <v>7.3359738896143056E-2</v>
      </c>
      <c r="I94" s="50">
        <f>Tabla3[[#This Row],[2019R]]/SUM(Tabla3[2019R])</f>
        <v>6.8191387234598888E-2</v>
      </c>
    </row>
    <row r="95" spans="1:9" s="47" customFormat="1">
      <c r="A95" s="48" t="s">
        <v>188</v>
      </c>
      <c r="B95" s="49">
        <v>10774.612241044371</v>
      </c>
      <c r="C95" s="49">
        <v>10846.381933137687</v>
      </c>
      <c r="D95" s="49">
        <v>11209.4248769268</v>
      </c>
      <c r="E95" s="49">
        <v>11189.727585424384</v>
      </c>
      <c r="F95" s="49">
        <v>12090.510681698343</v>
      </c>
      <c r="G95" s="49">
        <v>12171.322958900488</v>
      </c>
      <c r="H95" s="50">
        <v>6.9691700480777094E-2</v>
      </c>
      <c r="I95" s="50">
        <f>Tabla3[[#This Row],[2019R]]/SUM(Tabla3[2019R])</f>
        <v>6.3467306457330619E-2</v>
      </c>
    </row>
    <row r="96" spans="1:9" s="47" customFormat="1">
      <c r="A96" s="48" t="s">
        <v>189</v>
      </c>
      <c r="B96" s="49">
        <v>11029.266195747639</v>
      </c>
      <c r="C96" s="49">
        <v>9058.6006824033484</v>
      </c>
      <c r="D96" s="49">
        <v>8539.4732815896859</v>
      </c>
      <c r="E96" s="49">
        <v>9211.7143051338044</v>
      </c>
      <c r="F96" s="49">
        <v>10342.358087924218</v>
      </c>
      <c r="G96" s="49">
        <v>10897.325279440714</v>
      </c>
      <c r="H96" s="50">
        <v>6.2396925295702531E-2</v>
      </c>
      <c r="I96" s="50">
        <f>Tabla3[[#This Row],[2019R]]/SUM(Tabla3[2019R])</f>
        <v>5.3006153492361936E-2</v>
      </c>
    </row>
    <row r="97" spans="1:16">
      <c r="A97" s="69" t="s">
        <v>151</v>
      </c>
      <c r="B97" s="67">
        <v>5385.7188776860175</v>
      </c>
      <c r="C97" s="67">
        <v>5723.6103055765197</v>
      </c>
      <c r="D97" s="67">
        <v>5556.3450696704404</v>
      </c>
      <c r="E97" s="67">
        <v>3502.7233024312836</v>
      </c>
      <c r="F97" s="67">
        <v>756.96328900030346</v>
      </c>
      <c r="G97" s="67">
        <v>1030.046716136422</v>
      </c>
      <c r="H97" s="68">
        <v>5.8979379205193984E-3</v>
      </c>
      <c r="I97" s="76">
        <f>Tabla3[[#This Row],[2019R]]/SUM(Tabla3[2019R])</f>
        <v>3.3491548752909786E-2</v>
      </c>
    </row>
    <row r="98" spans="1:16">
      <c r="A98" s="69" t="s">
        <v>152</v>
      </c>
      <c r="B98" s="67">
        <v>5026.2504342335969</v>
      </c>
      <c r="C98" s="67">
        <v>5168.7295077815743</v>
      </c>
      <c r="D98" s="67">
        <v>4988.4623079616176</v>
      </c>
      <c r="E98" s="67">
        <v>4916.887447878853</v>
      </c>
      <c r="F98" s="67">
        <v>4984.5045114384566</v>
      </c>
      <c r="G98" s="67">
        <v>5157.8980415294709</v>
      </c>
      <c r="H98" s="68">
        <v>2.9533575490065807E-2</v>
      </c>
      <c r="I98" s="76">
        <f>Tabla3[[#This Row],[2019R]]/SUM(Tabla3[2019R])</f>
        <v>3.0244678980294998E-2</v>
      </c>
    </row>
    <row r="99" spans="1:16">
      <c r="A99" s="69" t="s">
        <v>147</v>
      </c>
      <c r="B99" s="67">
        <v>4534.7930774492834</v>
      </c>
      <c r="C99" s="67">
        <v>4583.5101866660989</v>
      </c>
      <c r="D99" s="67">
        <v>4253.3070757713785</v>
      </c>
      <c r="E99" s="67">
        <v>4532.6077063533185</v>
      </c>
      <c r="F99" s="67">
        <v>4823.8986952891692</v>
      </c>
      <c r="G99" s="67">
        <v>5176.1052843535017</v>
      </c>
      <c r="H99" s="68">
        <v>2.9637828225594874E-2</v>
      </c>
      <c r="I99" s="76">
        <f>Tabla3[[#This Row],[2019R]]/SUM(Tabla3[2019R])</f>
        <v>2.6820284170398962E-2</v>
      </c>
    </row>
    <row r="100" spans="1:16">
      <c r="A100" s="69" t="s">
        <v>158</v>
      </c>
      <c r="B100" s="67">
        <v>4488.4269740135851</v>
      </c>
      <c r="C100" s="67">
        <v>4485.4985782795738</v>
      </c>
      <c r="D100" s="67">
        <v>4549.5667048709693</v>
      </c>
      <c r="E100" s="67">
        <v>4956.5881051812867</v>
      </c>
      <c r="F100" s="67">
        <v>4854.7388508192525</v>
      </c>
      <c r="G100" s="67">
        <v>4630.8091271481189</v>
      </c>
      <c r="H100" s="68">
        <v>2.6515520437887522E-2</v>
      </c>
      <c r="I100" s="76">
        <f>Tabla3[[#This Row],[2019R]]/SUM(Tabla3[2019R])</f>
        <v>2.6246771931553801E-2</v>
      </c>
    </row>
    <row r="101" spans="1:16">
      <c r="A101" s="69" t="s">
        <v>157</v>
      </c>
      <c r="B101" s="67">
        <v>4552.4611147895812</v>
      </c>
      <c r="C101" s="67">
        <v>4360.3111135976915</v>
      </c>
      <c r="D101" s="67">
        <v>4566.0601469817493</v>
      </c>
      <c r="E101" s="67">
        <v>4564.9791460043598</v>
      </c>
      <c r="F101" s="67">
        <v>4505.940874162533</v>
      </c>
      <c r="G101" s="67">
        <v>4771.6687886226864</v>
      </c>
      <c r="H101" s="68">
        <v>2.7322067874880028E-2</v>
      </c>
      <c r="I101" s="76">
        <f>Tabla3[[#This Row],[2019R]]/SUM(Tabla3[2019R])</f>
        <v>2.5514240914800014E-2</v>
      </c>
    </row>
    <row r="102" spans="1:16">
      <c r="A102" s="69" t="s">
        <v>153</v>
      </c>
      <c r="B102" s="67">
        <v>3763.2335223321666</v>
      </c>
      <c r="C102" s="67">
        <v>3813.6959252779116</v>
      </c>
      <c r="D102" s="67">
        <v>3808.2712157287201</v>
      </c>
      <c r="E102" s="67">
        <v>3971.4165904200554</v>
      </c>
      <c r="F102" s="67">
        <v>3890.7599109338985</v>
      </c>
      <c r="G102" s="67">
        <v>4116.9895564721173</v>
      </c>
      <c r="H102" s="68">
        <v>2.3573444236177053E-2</v>
      </c>
      <c r="I102" s="76">
        <f>Tabla3[[#This Row],[2019R]]/SUM(Tabla3[2019R])</f>
        <v>2.2315737129373469E-2</v>
      </c>
    </row>
    <row r="103" spans="1:16">
      <c r="A103" s="69" t="s">
        <v>136</v>
      </c>
      <c r="B103" s="67">
        <v>3842.1185311149211</v>
      </c>
      <c r="C103" s="67">
        <v>3643.3033145254331</v>
      </c>
      <c r="D103" s="67">
        <v>2557.9836933091028</v>
      </c>
      <c r="E103" s="67">
        <v>3071.914310266126</v>
      </c>
      <c r="F103" s="67">
        <v>3271.7806034189412</v>
      </c>
      <c r="G103" s="67">
        <v>3444.5589343922288</v>
      </c>
      <c r="H103" s="68">
        <v>1.9723178027126628E-2</v>
      </c>
      <c r="I103" s="76">
        <f>Tabla3[[#This Row],[2019R]]/SUM(Tabla3[2019R])</f>
        <v>2.1318689439982011E-2</v>
      </c>
    </row>
    <row r="104" spans="1:16">
      <c r="A104" s="69" t="s">
        <v>140</v>
      </c>
      <c r="B104" s="67">
        <v>3474.8094806324848</v>
      </c>
      <c r="C104" s="67">
        <v>3642.6901460653312</v>
      </c>
      <c r="D104" s="67">
        <v>3297.4922682043452</v>
      </c>
      <c r="E104" s="67">
        <v>3542.34400227778</v>
      </c>
      <c r="F104" s="67">
        <v>3905.3995611296441</v>
      </c>
      <c r="G104" s="67">
        <v>4223.0458879298512</v>
      </c>
      <c r="H104" s="68">
        <v>2.4180711507861552E-2</v>
      </c>
      <c r="I104" s="76">
        <f>Tabla3[[#This Row],[2019R]]/SUM(Tabla3[2019R])</f>
        <v>2.1315101501551744E-2</v>
      </c>
      <c r="O104">
        <v>2023</v>
      </c>
      <c r="P104" s="19" t="s">
        <v>201</v>
      </c>
    </row>
    <row r="105" spans="1:16">
      <c r="A105" s="69" t="s">
        <v>190</v>
      </c>
      <c r="B105" s="67">
        <v>3430.6255180899025</v>
      </c>
      <c r="C105" s="67">
        <v>3566.5388974172251</v>
      </c>
      <c r="D105" s="67">
        <v>2990.9552514678735</v>
      </c>
      <c r="E105" s="67">
        <v>3184.2720164365305</v>
      </c>
      <c r="F105" s="67">
        <v>3228.7008725574597</v>
      </c>
      <c r="G105" s="67">
        <v>3535.4962365770562</v>
      </c>
      <c r="H105" s="68">
        <v>2.0243875345552512E-2</v>
      </c>
      <c r="I105" s="76">
        <f>Tabla3[[#This Row],[2019R]]/SUM(Tabla3[2019R])</f>
        <v>2.086950455827136E-2</v>
      </c>
    </row>
    <row r="106" spans="1:16">
      <c r="A106" s="69" t="s">
        <v>131</v>
      </c>
      <c r="B106" s="67">
        <v>3616.6767053334711</v>
      </c>
      <c r="C106" s="67">
        <v>3330.6423055749033</v>
      </c>
      <c r="D106" s="67">
        <v>3368.4395707896911</v>
      </c>
      <c r="E106" s="67">
        <v>2311.125753160487</v>
      </c>
      <c r="F106" s="67">
        <v>2233.9375853344327</v>
      </c>
      <c r="G106" s="67">
        <v>2110.2765888257572</v>
      </c>
      <c r="H106" s="68">
        <v>1.2083219256990805E-2</v>
      </c>
      <c r="I106" s="76">
        <f>Tabla3[[#This Row],[2019R]]/SUM(Tabla3[2019R])</f>
        <v>1.9489162119752289E-2</v>
      </c>
    </row>
    <row r="107" spans="1:16">
      <c r="A107" s="69" t="s">
        <v>155</v>
      </c>
      <c r="B107" s="67">
        <v>3235.4777823259747</v>
      </c>
      <c r="C107" s="67">
        <v>3266.4927199120766</v>
      </c>
      <c r="D107" s="67">
        <v>1713.4907824262746</v>
      </c>
      <c r="E107" s="67">
        <v>2035.0915738264853</v>
      </c>
      <c r="F107" s="67">
        <v>2294.2623702413762</v>
      </c>
      <c r="G107" s="67">
        <v>2724.7890843508103</v>
      </c>
      <c r="H107" s="68">
        <v>1.5601852434702133E-2</v>
      </c>
      <c r="I107" s="76">
        <f>Tabla3[[#This Row],[2019R]]/SUM(Tabla3[2019R])</f>
        <v>1.9113792578326266E-2</v>
      </c>
    </row>
    <row r="108" spans="1:16">
      <c r="A108" s="69" t="s">
        <v>126</v>
      </c>
      <c r="B108" s="67">
        <v>2079.3258658436994</v>
      </c>
      <c r="C108" s="67">
        <v>2078.8730316737497</v>
      </c>
      <c r="D108" s="67">
        <v>2121.2636928423403</v>
      </c>
      <c r="E108" s="67">
        <v>2121.5390178429975</v>
      </c>
      <c r="F108" s="67">
        <v>2150.7637006100622</v>
      </c>
      <c r="G108" s="67">
        <v>2220.241083020208</v>
      </c>
      <c r="H108" s="68">
        <v>1.2712864252756501E-2</v>
      </c>
      <c r="I108" s="76">
        <f>Tabla3[[#This Row],[2019R]]/SUM(Tabla3[2019R])</f>
        <v>1.2164468538952653E-2</v>
      </c>
    </row>
    <row r="109" spans="1:16">
      <c r="A109" s="69" t="s">
        <v>149</v>
      </c>
      <c r="B109" s="67">
        <v>1799.3122990326942</v>
      </c>
      <c r="C109" s="67">
        <v>1762.7738408618193</v>
      </c>
      <c r="D109" s="67">
        <v>1861.9123598884098</v>
      </c>
      <c r="E109" s="67">
        <v>2007.9987829821403</v>
      </c>
      <c r="F109" s="67">
        <v>1904.7037673199209</v>
      </c>
      <c r="G109" s="67">
        <v>1971.2719146632342</v>
      </c>
      <c r="H109" s="68">
        <v>1.1287293280014042E-2</v>
      </c>
      <c r="I109" s="76">
        <f>Tabla3[[#This Row],[2019R]]/SUM(Tabla3[2019R])</f>
        <v>1.0314822791841165E-2</v>
      </c>
    </row>
    <row r="110" spans="1:16">
      <c r="A110" s="69" t="s">
        <v>191</v>
      </c>
      <c r="B110" s="67">
        <v>1045.9980350746871</v>
      </c>
      <c r="C110" s="67">
        <v>1177.0687522397486</v>
      </c>
      <c r="D110" s="67">
        <v>1105.1566425779815</v>
      </c>
      <c r="E110" s="67">
        <v>1139.1376890299039</v>
      </c>
      <c r="F110" s="67">
        <v>1335.8521524455091</v>
      </c>
      <c r="G110" s="67">
        <v>1432.996133245545</v>
      </c>
      <c r="H110" s="68">
        <v>8.2051834172414372E-3</v>
      </c>
      <c r="I110" s="76">
        <f>Tabla3[[#This Row],[2019R]]/SUM(Tabla3[2019R])</f>
        <v>6.887585526700774E-3</v>
      </c>
    </row>
    <row r="111" spans="1:16">
      <c r="A111" s="70" t="s">
        <v>192</v>
      </c>
      <c r="B111" s="71">
        <v>1134.3932061461826</v>
      </c>
      <c r="C111" s="71">
        <v>1109.6550719539262</v>
      </c>
      <c r="D111" s="71">
        <v>1060.1868442671839</v>
      </c>
      <c r="E111" s="71">
        <v>1179.0879301320479</v>
      </c>
      <c r="F111" s="71">
        <v>1220.082250969733</v>
      </c>
      <c r="G111" s="71">
        <v>1229.0887010208842</v>
      </c>
      <c r="H111" s="72">
        <v>7.0376311519378841E-3</v>
      </c>
      <c r="I111" s="76">
        <f>Tabla3[[#This Row],[2019R]]/SUM(Tabla3[2019R])</f>
        <v>6.4931162250947702E-3</v>
      </c>
    </row>
    <row r="112" spans="1:16">
      <c r="A112" s="19" t="s">
        <v>193</v>
      </c>
      <c r="B112" s="20">
        <v>826.43461291015171</v>
      </c>
      <c r="C112" s="20">
        <v>834.38254412015044</v>
      </c>
      <c r="D112" s="20">
        <v>817.90442267914204</v>
      </c>
      <c r="E112" s="20">
        <v>903.73257988752812</v>
      </c>
      <c r="F112" s="20">
        <v>935.52805243091279</v>
      </c>
      <c r="G112" s="20">
        <v>974.73575278671592</v>
      </c>
      <c r="H112" s="17">
        <v>5.5812332283435876E-3</v>
      </c>
      <c r="I112" s="76">
        <f>Tabla3[[#This Row],[2019R]]/SUM(Tabla3[2019R])</f>
        <v>4.8823665768702503E-3</v>
      </c>
    </row>
    <row r="113" spans="1:9">
      <c r="A113" s="19" t="s">
        <v>195</v>
      </c>
      <c r="B113" s="20">
        <v>634.56033468456724</v>
      </c>
      <c r="C113" s="20">
        <v>629.36317614628138</v>
      </c>
      <c r="D113" s="20">
        <v>628.241594419953</v>
      </c>
      <c r="E113" s="20">
        <v>628.37075535507813</v>
      </c>
      <c r="F113" s="20">
        <v>643.50878232813557</v>
      </c>
      <c r="G113" s="20">
        <v>616.97687587101541</v>
      </c>
      <c r="H113" s="17">
        <v>3.5327439574122264E-3</v>
      </c>
      <c r="I113" s="76">
        <f>Tabla3[[#This Row],[2019R]]/SUM(Tabla3[2019R])</f>
        <v>3.6827013671166041E-3</v>
      </c>
    </row>
    <row r="114" spans="1:9">
      <c r="A114" s="19" t="s">
        <v>196</v>
      </c>
      <c r="B114" s="20">
        <v>553.15359497426095</v>
      </c>
      <c r="C114" s="20">
        <v>512.62724413751926</v>
      </c>
      <c r="D114" s="20">
        <v>429.52005798641528</v>
      </c>
      <c r="E114" s="20">
        <v>450.06821832834697</v>
      </c>
      <c r="F114" s="20">
        <v>433.48432791354804</v>
      </c>
      <c r="G114" s="20">
        <v>458.10070486569759</v>
      </c>
      <c r="H114" s="17">
        <v>2.6230359034378234E-3</v>
      </c>
      <c r="I114" s="76">
        <f>Tabla3[[#This Row],[2019R]]/SUM(Tabla3[2019R])</f>
        <v>2.999624262045592E-3</v>
      </c>
    </row>
    <row r="115" spans="1:9">
      <c r="A115" s="19" t="s">
        <v>154</v>
      </c>
      <c r="B115" s="20">
        <v>509.79751649823453</v>
      </c>
      <c r="C115" s="20">
        <v>495.33326334942228</v>
      </c>
      <c r="D115" s="20">
        <v>269.35611258367834</v>
      </c>
      <c r="E115" s="20">
        <v>347.84066862514129</v>
      </c>
      <c r="F115" s="20">
        <v>482.05713334359024</v>
      </c>
      <c r="G115" s="20">
        <v>454.80954377330772</v>
      </c>
      <c r="H115" s="17">
        <v>2.6041910651355836E-3</v>
      </c>
      <c r="I115" s="76">
        <f>Tabla3[[#This Row],[2019R]]/SUM(Tabla3[2019R])</f>
        <v>2.8984290076915146E-3</v>
      </c>
    </row>
    <row r="116" spans="1:9">
      <c r="A116" s="19" t="s">
        <v>194</v>
      </c>
      <c r="B116" s="20">
        <v>527.63313306770704</v>
      </c>
      <c r="C116" s="20">
        <v>470.1622870914365</v>
      </c>
      <c r="D116" s="20">
        <v>460.93591114152855</v>
      </c>
      <c r="E116" s="20">
        <v>555.55702871919686</v>
      </c>
      <c r="F116" s="20">
        <v>642.05341435091793</v>
      </c>
      <c r="G116" s="20">
        <v>668.26822653004012</v>
      </c>
      <c r="H116" s="17">
        <v>3.8264327749264544E-3</v>
      </c>
      <c r="I116" s="76">
        <f>Tabla3[[#This Row],[2019R]]/SUM(Tabla3[2019R])</f>
        <v>2.751141730344677E-3</v>
      </c>
    </row>
    <row r="117" spans="1:9">
      <c r="A117" s="19" t="s">
        <v>130</v>
      </c>
      <c r="B117" s="20">
        <v>572.53271308257104</v>
      </c>
      <c r="C117" s="20">
        <v>447.36277684026703</v>
      </c>
      <c r="D117" s="20">
        <v>375.36840108067565</v>
      </c>
      <c r="E117" s="20">
        <v>386.47501070547008</v>
      </c>
      <c r="F117" s="20">
        <v>356.71209448561865</v>
      </c>
      <c r="G117" s="20">
        <v>341.28580638353685</v>
      </c>
      <c r="H117" s="17">
        <v>1.9541662214647669E-3</v>
      </c>
      <c r="I117" s="76">
        <f>Tabla3[[#This Row],[2019R]]/SUM(Tabla3[2019R])</f>
        <v>2.6177310213074912E-3</v>
      </c>
    </row>
    <row r="118" spans="1:9">
      <c r="A118" s="19" t="s">
        <v>142</v>
      </c>
      <c r="B118" s="20">
        <v>248.35996772859627</v>
      </c>
      <c r="C118" s="20">
        <v>231.78228079153931</v>
      </c>
      <c r="D118" s="20">
        <v>206.70806317572504</v>
      </c>
      <c r="E118" s="20">
        <v>248.17758437109103</v>
      </c>
      <c r="F118" s="20">
        <v>318.20960317389694</v>
      </c>
      <c r="G118" s="20">
        <v>344.12958118386433</v>
      </c>
      <c r="H118" s="17">
        <v>1.970449373451485E-3</v>
      </c>
      <c r="I118" s="76">
        <f>Tabla3[[#This Row],[2019R]]/SUM(Tabla3[2019R])</f>
        <v>1.3562676602261357E-3</v>
      </c>
    </row>
    <row r="119" spans="1:9">
      <c r="A119" s="19" t="s">
        <v>197</v>
      </c>
      <c r="B119" s="20">
        <v>112.14792651555685</v>
      </c>
      <c r="C119" s="20">
        <v>113.30646272869821</v>
      </c>
      <c r="D119" s="20">
        <v>114.46313671816387</v>
      </c>
      <c r="E119" s="20">
        <v>129.36598427745835</v>
      </c>
      <c r="F119" s="20">
        <v>137.82897665035657</v>
      </c>
      <c r="G119" s="20">
        <v>144.94368833720034</v>
      </c>
      <c r="H119" s="17">
        <v>8.2993214035031993E-4</v>
      </c>
      <c r="I119" s="76">
        <f>Tabla3[[#This Row],[2019R]]/SUM(Tabla3[2019R])</f>
        <v>6.6300965962002429E-4</v>
      </c>
    </row>
    <row r="120" spans="1:9">
      <c r="A120" s="19" t="s">
        <v>128</v>
      </c>
      <c r="B120" s="20">
        <v>75.141968311338772</v>
      </c>
      <c r="C120" s="20">
        <v>78.255748011703773</v>
      </c>
      <c r="D120" s="20">
        <v>76.625375515610557</v>
      </c>
      <c r="E120" s="20">
        <v>83.512649297748922</v>
      </c>
      <c r="F120" s="20">
        <v>77.911139921017408</v>
      </c>
      <c r="G120" s="20">
        <v>77.878466065555045</v>
      </c>
      <c r="H120" s="17">
        <v>4.4592381200221837E-4</v>
      </c>
      <c r="I120" s="76">
        <f>Tabla3[[#This Row],[2019R]]/SUM(Tabla3[2019R])</f>
        <v>4.5791136359787601E-4</v>
      </c>
    </row>
    <row r="121" spans="1:9">
      <c r="A121" s="19" t="s">
        <v>150</v>
      </c>
      <c r="B121" s="20">
        <v>6.0459828460888501</v>
      </c>
      <c r="C121" s="20">
        <v>6.3402933881115588</v>
      </c>
      <c r="D121" s="20">
        <v>6.302210442377401</v>
      </c>
      <c r="E121" s="20">
        <v>6.7924991819781013</v>
      </c>
      <c r="F121" s="20">
        <v>7.6302380062348591</v>
      </c>
      <c r="G121" s="20">
        <v>7.8335500723159743</v>
      </c>
      <c r="H121" s="17">
        <v>4.4854074383244553E-5</v>
      </c>
      <c r="I121" s="76">
        <f>Tabla3[[#This Row],[2019R]]/SUM(Tabla3[2019R])</f>
        <v>3.710005289996782E-5</v>
      </c>
    </row>
    <row r="122" spans="1:9">
      <c r="A122" s="19" t="s">
        <v>127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17">
        <v>0</v>
      </c>
      <c r="I122" s="76">
        <f>Tabla3[[#This Row],[2019R]]/SUM(Tabla3[2019R])</f>
        <v>0</v>
      </c>
    </row>
    <row r="123" spans="1:9">
      <c r="A123" s="19" t="s">
        <v>198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17">
        <v>0</v>
      </c>
      <c r="I123" s="76">
        <f>Tabla3[[#This Row],[2019R]]/SUM(Tabla3[2019R])</f>
        <v>0</v>
      </c>
    </row>
    <row r="136" spans="15:16">
      <c r="O136">
        <v>2019</v>
      </c>
      <c r="P136" s="19" t="s">
        <v>202</v>
      </c>
    </row>
    <row r="145" spans="22:22">
      <c r="V145">
        <v>13</v>
      </c>
    </row>
    <row r="146" spans="22:22">
      <c r="V146">
        <v>12</v>
      </c>
    </row>
    <row r="147" spans="22:22">
      <c r="V147">
        <v>9</v>
      </c>
    </row>
    <row r="148" spans="22:22">
      <c r="V148">
        <v>9</v>
      </c>
    </row>
    <row r="149" spans="22:22">
      <c r="V149">
        <v>7</v>
      </c>
    </row>
    <row r="150" spans="22:22">
      <c r="V150">
        <v>7</v>
      </c>
    </row>
    <row r="151" spans="22:22">
      <c r="V151">
        <v>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7B0C-590D-4DAB-84DA-45E409A4F7CD}">
  <sheetPr>
    <tabColor theme="5" tint="0.79998168889431442"/>
  </sheetPr>
  <dimension ref="A3:V151"/>
  <sheetViews>
    <sheetView zoomScale="40" zoomScaleNormal="40" workbookViewId="0">
      <selection activeCell="Q3" sqref="Q3"/>
    </sheetView>
  </sheetViews>
  <sheetFormatPr baseColWidth="10" defaultRowHeight="15"/>
  <cols>
    <col min="1" max="1" width="72.1640625" customWidth="1"/>
    <col min="3" max="7" width="11.5" customWidth="1"/>
    <col min="8" max="8" width="15.1640625" customWidth="1"/>
    <col min="9" max="9" width="13" bestFit="1" customWidth="1"/>
  </cols>
  <sheetData>
    <row r="3" spans="1:12">
      <c r="A3" t="s">
        <v>3</v>
      </c>
      <c r="B3" t="s">
        <v>19</v>
      </c>
      <c r="C3" t="s">
        <v>116</v>
      </c>
      <c r="D3" t="s">
        <v>117</v>
      </c>
      <c r="E3" t="s">
        <v>118</v>
      </c>
      <c r="F3" t="s">
        <v>119</v>
      </c>
      <c r="G3" s="19">
        <v>2023</v>
      </c>
      <c r="K3" s="19" t="s">
        <v>123</v>
      </c>
      <c r="L3" s="19" t="s">
        <v>124</v>
      </c>
    </row>
    <row r="4" spans="1:12">
      <c r="A4" s="19" t="s">
        <v>122</v>
      </c>
      <c r="C4" s="17">
        <f>(C5/B5)-1</f>
        <v>-1.5758170456551812E-2</v>
      </c>
      <c r="D4" s="17">
        <f t="shared" ref="D4:G4" si="0">(D5/C5)-1</f>
        <v>-6.9982409694708481E-2</v>
      </c>
      <c r="E4" s="17">
        <f t="shared" si="0"/>
        <v>5.241000000000029E-2</v>
      </c>
      <c r="F4" s="17">
        <f t="shared" si="0"/>
        <v>2.7474344894926617E-2</v>
      </c>
      <c r="G4" s="17">
        <f t="shared" si="0"/>
        <v>1.8870713205213496E-2</v>
      </c>
      <c r="H4" s="40">
        <f>(G5/B5)-1</f>
        <v>8.4816791146509196E-3</v>
      </c>
      <c r="K4" t="s">
        <v>30</v>
      </c>
      <c r="L4" s="20">
        <v>6928.9286762338816</v>
      </c>
    </row>
    <row r="5" spans="1:12">
      <c r="A5" t="s">
        <v>120</v>
      </c>
      <c r="B5" s="20">
        <v>183927.28776475135</v>
      </c>
      <c r="C5" s="20">
        <v>181028.93021254314</v>
      </c>
      <c r="D5" s="20">
        <v>168360.08945181416</v>
      </c>
      <c r="E5" s="20">
        <v>177183.84173998379</v>
      </c>
      <c r="F5" s="20">
        <v>182051.85171775619</v>
      </c>
      <c r="G5" s="20">
        <v>185487.30000000002</v>
      </c>
      <c r="H5" s="17">
        <f>(G5/B5)-1</f>
        <v>8.4816791146509196E-3</v>
      </c>
      <c r="K5" t="s">
        <v>36</v>
      </c>
      <c r="L5" s="20">
        <v>71389.817047699034</v>
      </c>
    </row>
    <row r="6" spans="1:12">
      <c r="A6" t="s">
        <v>27</v>
      </c>
      <c r="B6" s="20">
        <v>10310.046508635289</v>
      </c>
      <c r="C6" s="20">
        <v>10131.777984572682</v>
      </c>
      <c r="D6" s="20">
        <v>8938.2858068641326</v>
      </c>
      <c r="E6" s="20">
        <v>10036.475786849425</v>
      </c>
      <c r="F6" s="20">
        <v>10641.263217975506</v>
      </c>
      <c r="G6" s="20">
        <v>10842.071444303105</v>
      </c>
      <c r="K6" t="s">
        <v>55</v>
      </c>
      <c r="L6" s="20">
        <v>96326.482831763977</v>
      </c>
    </row>
    <row r="7" spans="1:12">
      <c r="A7" t="s">
        <v>121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</row>
    <row r="8" spans="1:12">
      <c r="A8" t="s">
        <v>29</v>
      </c>
      <c r="B8" s="20">
        <v>173617.24125611605</v>
      </c>
      <c r="C8" s="20">
        <v>170897.15222797045</v>
      </c>
      <c r="D8" s="20">
        <v>159421.80364495007</v>
      </c>
      <c r="E8" s="20">
        <v>167147.36595313434</v>
      </c>
      <c r="F8" s="20">
        <v>171410.58849978072</v>
      </c>
      <c r="G8" s="35">
        <v>174645.2285556969</v>
      </c>
    </row>
    <row r="9" spans="1:12">
      <c r="A9" t="s">
        <v>30</v>
      </c>
      <c r="B9" s="20">
        <v>6642.894808168624</v>
      </c>
      <c r="C9" s="20">
        <v>6642.6273579650269</v>
      </c>
      <c r="D9" s="20">
        <v>6747.4557732289204</v>
      </c>
      <c r="E9" s="20">
        <v>7161.6397723220334</v>
      </c>
      <c r="F9" s="20">
        <v>7083.4136913503316</v>
      </c>
      <c r="G9" s="34">
        <v>6928.9286762338816</v>
      </c>
      <c r="H9" s="36">
        <f>G9/G8</f>
        <v>3.9674308502646242E-2</v>
      </c>
    </row>
    <row r="10" spans="1:12">
      <c r="A10" t="s">
        <v>31</v>
      </c>
      <c r="B10" s="20">
        <v>6642.894808168624</v>
      </c>
      <c r="C10" s="20">
        <v>6642.6273579650269</v>
      </c>
      <c r="D10" s="20">
        <v>6747.4557732289204</v>
      </c>
      <c r="E10" s="20">
        <v>7161.6397723220334</v>
      </c>
      <c r="F10" s="20">
        <v>7083.4136913503316</v>
      </c>
      <c r="G10" s="20">
        <v>6928.9286762338816</v>
      </c>
      <c r="H10" s="17">
        <f>G10/$G$8</f>
        <v>3.9674308502646242E-2</v>
      </c>
    </row>
    <row r="11" spans="1:12">
      <c r="A11" t="s">
        <v>32</v>
      </c>
      <c r="B11" s="20">
        <v>4488.4269740135851</v>
      </c>
      <c r="C11" s="20">
        <v>4485.4985782795738</v>
      </c>
      <c r="D11" s="20">
        <v>4549.5667048709693</v>
      </c>
      <c r="E11" s="20">
        <v>4956.5881051812867</v>
      </c>
      <c r="F11" s="20">
        <v>4854.7388508192525</v>
      </c>
      <c r="G11" s="20">
        <v>4630.8091271481189</v>
      </c>
      <c r="H11" s="17">
        <f t="shared" ref="H11:H14" si="1">G11/$G$8</f>
        <v>2.6515520437887522E-2</v>
      </c>
    </row>
    <row r="12" spans="1:12">
      <c r="A12" t="s">
        <v>33</v>
      </c>
      <c r="B12" s="20">
        <v>2079.3258658436994</v>
      </c>
      <c r="C12" s="20">
        <v>2078.8730316737497</v>
      </c>
      <c r="D12" s="20">
        <v>2121.2636928423403</v>
      </c>
      <c r="E12" s="20">
        <v>2121.5390178429975</v>
      </c>
      <c r="F12" s="20">
        <v>2150.7637006100622</v>
      </c>
      <c r="G12" s="20">
        <v>2220.241083020208</v>
      </c>
      <c r="H12" s="17">
        <f t="shared" si="1"/>
        <v>1.2712864252756501E-2</v>
      </c>
    </row>
    <row r="13" spans="1:12">
      <c r="A13" t="s">
        <v>34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17">
        <f t="shared" si="1"/>
        <v>0</v>
      </c>
    </row>
    <row r="14" spans="1:12">
      <c r="A14" t="s">
        <v>35</v>
      </c>
      <c r="B14" s="20">
        <v>75.141968311338772</v>
      </c>
      <c r="C14" s="20">
        <v>78.255748011703773</v>
      </c>
      <c r="D14" s="20">
        <v>76.625375515610557</v>
      </c>
      <c r="E14" s="20">
        <v>83.512649297748922</v>
      </c>
      <c r="F14" s="20">
        <v>77.911139921017408</v>
      </c>
      <c r="G14" s="20">
        <v>77.878466065555045</v>
      </c>
      <c r="H14" s="17">
        <f t="shared" si="1"/>
        <v>4.4592381200221837E-4</v>
      </c>
    </row>
    <row r="15" spans="1:12">
      <c r="A15" t="s">
        <v>36</v>
      </c>
      <c r="B15" s="20">
        <v>72297.565137270227</v>
      </c>
      <c r="C15" s="20">
        <v>68938.265961562283</v>
      </c>
      <c r="D15" s="20">
        <v>64722.22360258858</v>
      </c>
      <c r="E15" s="20">
        <v>69619.538438193704</v>
      </c>
      <c r="F15" s="20">
        <v>72469.063878712303</v>
      </c>
      <c r="G15" s="34">
        <v>71389.817047699034</v>
      </c>
      <c r="H15" s="37">
        <f>G15/G8</f>
        <v>0.40877049798661852</v>
      </c>
    </row>
    <row r="16" spans="1:12">
      <c r="A16" t="s">
        <v>37</v>
      </c>
      <c r="B16" s="20">
        <v>572.53271308257104</v>
      </c>
      <c r="C16" s="20">
        <v>447.36277684026703</v>
      </c>
      <c r="D16" s="20">
        <v>375.36840108067565</v>
      </c>
      <c r="E16" s="20">
        <v>386.47501070547008</v>
      </c>
      <c r="F16" s="20">
        <v>356.71209448561865</v>
      </c>
      <c r="G16" s="20">
        <v>341.28580638353685</v>
      </c>
      <c r="H16" s="17">
        <f>G16/$G$8</f>
        <v>1.9541662214647669E-3</v>
      </c>
    </row>
    <row r="17" spans="1:8">
      <c r="A17" t="s">
        <v>38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17">
        <f t="shared" ref="H17:H33" si="2">G17/$G$8</f>
        <v>0</v>
      </c>
    </row>
    <row r="18" spans="1:8">
      <c r="A18" t="s">
        <v>39</v>
      </c>
      <c r="B18" s="20">
        <v>572.53271308257104</v>
      </c>
      <c r="C18" s="20">
        <v>447.36277684026703</v>
      </c>
      <c r="D18" s="20">
        <v>375.36840108067565</v>
      </c>
      <c r="E18" s="20">
        <v>386.47501070547008</v>
      </c>
      <c r="F18" s="20">
        <v>356.71209448561865</v>
      </c>
      <c r="G18" s="20">
        <v>341.28580638353685</v>
      </c>
      <c r="H18" s="17">
        <f t="shared" si="2"/>
        <v>1.9541662214647669E-3</v>
      </c>
    </row>
    <row r="19" spans="1:8">
      <c r="A19" t="s">
        <v>40</v>
      </c>
      <c r="B19" s="20">
        <v>3616.6767053334711</v>
      </c>
      <c r="C19" s="20">
        <v>3330.6423055749033</v>
      </c>
      <c r="D19" s="20">
        <v>3368.4395707896911</v>
      </c>
      <c r="E19" s="20">
        <v>2311.125753160487</v>
      </c>
      <c r="F19" s="20">
        <v>2233.9375853344327</v>
      </c>
      <c r="G19" s="20">
        <v>2110.2765888257572</v>
      </c>
      <c r="H19" s="17">
        <f t="shared" si="2"/>
        <v>1.2083219256990805E-2</v>
      </c>
    </row>
    <row r="20" spans="1:8">
      <c r="A20" t="s">
        <v>41</v>
      </c>
      <c r="B20" s="20">
        <v>13124.291330220625</v>
      </c>
      <c r="C20" s="20">
        <v>12591.012069948603</v>
      </c>
      <c r="D20" s="20">
        <v>10027.356603983737</v>
      </c>
      <c r="E20" s="20">
        <v>10819.401229246034</v>
      </c>
      <c r="F20" s="20">
        <v>9517.3663866247625</v>
      </c>
      <c r="G20" s="20">
        <v>7170.2650889849547</v>
      </c>
      <c r="H20" s="17">
        <f t="shared" si="2"/>
        <v>4.1056175128759691E-2</v>
      </c>
    </row>
    <row r="21" spans="1:8">
      <c r="A21" t="s">
        <v>42</v>
      </c>
      <c r="B21" s="20">
        <v>54984.064388633546</v>
      </c>
      <c r="C21" s="20">
        <v>52569.248809198514</v>
      </c>
      <c r="D21" s="20">
        <v>50951.059026734467</v>
      </c>
      <c r="E21" s="20">
        <v>56102.536445081721</v>
      </c>
      <c r="F21" s="20">
        <v>60361.047812267483</v>
      </c>
      <c r="G21" s="20">
        <v>61767.989563504787</v>
      </c>
      <c r="H21" s="17">
        <f t="shared" si="2"/>
        <v>0.35367693737940331</v>
      </c>
    </row>
    <row r="22" spans="1:8">
      <c r="A22" t="s">
        <v>43</v>
      </c>
      <c r="B22" s="20">
        <v>10774.612241044371</v>
      </c>
      <c r="C22" s="20">
        <v>10846.381933137687</v>
      </c>
      <c r="D22" s="20">
        <v>11209.4248769268</v>
      </c>
      <c r="E22" s="20">
        <v>11189.727585424384</v>
      </c>
      <c r="F22" s="20">
        <v>12090.510681698343</v>
      </c>
      <c r="G22" s="20">
        <v>12171.322958900488</v>
      </c>
      <c r="H22" s="17">
        <f t="shared" si="2"/>
        <v>6.9691700480777094E-2</v>
      </c>
    </row>
    <row r="23" spans="1:8">
      <c r="A23" t="s">
        <v>44</v>
      </c>
      <c r="B23" s="20">
        <v>634.56033468456724</v>
      </c>
      <c r="C23" s="20">
        <v>629.36317614628138</v>
      </c>
      <c r="D23" s="20">
        <v>628.241594419953</v>
      </c>
      <c r="E23" s="20">
        <v>628.37075535507813</v>
      </c>
      <c r="F23" s="20">
        <v>643.50878232813557</v>
      </c>
      <c r="G23" s="20">
        <v>616.97687587101541</v>
      </c>
      <c r="H23" s="17">
        <f t="shared" si="2"/>
        <v>3.5327439574122264E-3</v>
      </c>
    </row>
    <row r="24" spans="1:8">
      <c r="A24" t="s">
        <v>45</v>
      </c>
      <c r="B24" s="20">
        <v>553.15359497426095</v>
      </c>
      <c r="C24" s="20">
        <v>512.62724413751926</v>
      </c>
      <c r="D24" s="20">
        <v>429.52005798641528</v>
      </c>
      <c r="E24" s="20">
        <v>450.06821832834697</v>
      </c>
      <c r="F24" s="20">
        <v>433.48432791354804</v>
      </c>
      <c r="G24" s="20">
        <v>458.10070486569759</v>
      </c>
      <c r="H24" s="17">
        <f t="shared" si="2"/>
        <v>2.6230359034378234E-3</v>
      </c>
    </row>
    <row r="25" spans="1:8">
      <c r="A25" t="s">
        <v>46</v>
      </c>
      <c r="B25" s="20">
        <v>3842.1185311149211</v>
      </c>
      <c r="C25" s="20">
        <v>3643.3033145254331</v>
      </c>
      <c r="D25" s="20">
        <v>2557.9836933091028</v>
      </c>
      <c r="E25" s="20">
        <v>3071.914310266126</v>
      </c>
      <c r="F25" s="20">
        <v>3271.7806034189412</v>
      </c>
      <c r="G25" s="20">
        <v>3444.5589343922288</v>
      </c>
      <c r="H25" s="17">
        <f t="shared" si="2"/>
        <v>1.9723178027126628E-2</v>
      </c>
    </row>
    <row r="26" spans="1:8">
      <c r="A26" t="s">
        <v>47</v>
      </c>
      <c r="B26" s="20">
        <v>112.14792651555685</v>
      </c>
      <c r="C26" s="20">
        <v>113.30646272869821</v>
      </c>
      <c r="D26" s="20">
        <v>114.46313671816387</v>
      </c>
      <c r="E26" s="20">
        <v>129.36598427745835</v>
      </c>
      <c r="F26" s="20">
        <v>137.82897665035657</v>
      </c>
      <c r="G26" s="20">
        <v>144.94368833720034</v>
      </c>
      <c r="H26" s="17">
        <f t="shared" si="2"/>
        <v>8.2993214035031993E-4</v>
      </c>
    </row>
    <row r="27" spans="1:8">
      <c r="A27" t="s">
        <v>48</v>
      </c>
      <c r="B27" s="20">
        <v>1134.3932061461826</v>
      </c>
      <c r="C27" s="20">
        <v>1109.6550719539262</v>
      </c>
      <c r="D27" s="20">
        <v>1060.1868442671839</v>
      </c>
      <c r="E27" s="20">
        <v>1179.0879301320479</v>
      </c>
      <c r="F27" s="20">
        <v>1220.082250969733</v>
      </c>
      <c r="G27" s="20">
        <v>1229.0887010208842</v>
      </c>
      <c r="H27" s="17">
        <f t="shared" si="2"/>
        <v>7.0376311519378841E-3</v>
      </c>
    </row>
    <row r="28" spans="1:8">
      <c r="A28" t="s">
        <v>49</v>
      </c>
      <c r="B28" s="20">
        <v>11029.266195747639</v>
      </c>
      <c r="C28" s="20">
        <v>9058.6006824033484</v>
      </c>
      <c r="D28" s="20">
        <v>8539.4732815896859</v>
      </c>
      <c r="E28" s="20">
        <v>9211.7143051338044</v>
      </c>
      <c r="F28" s="20">
        <v>10342.358087924218</v>
      </c>
      <c r="G28" s="20">
        <v>10897.325279440714</v>
      </c>
      <c r="H28" s="17">
        <f t="shared" si="2"/>
        <v>6.2396925295702531E-2</v>
      </c>
    </row>
    <row r="29" spans="1:8">
      <c r="A29" t="s">
        <v>50</v>
      </c>
      <c r="B29" s="20">
        <v>826.43461291015171</v>
      </c>
      <c r="C29" s="20">
        <v>834.38254412015044</v>
      </c>
      <c r="D29" s="20">
        <v>817.90442267914204</v>
      </c>
      <c r="E29" s="20">
        <v>903.73257988752812</v>
      </c>
      <c r="F29" s="20">
        <v>935.52805243091279</v>
      </c>
      <c r="G29" s="20">
        <v>974.73575278671592</v>
      </c>
      <c r="H29" s="17">
        <f t="shared" si="2"/>
        <v>5.5812332283435876E-3</v>
      </c>
    </row>
    <row r="30" spans="1:8">
      <c r="A30" t="s">
        <v>51</v>
      </c>
      <c r="B30" s="20">
        <v>3474.8094806324848</v>
      </c>
      <c r="C30" s="20">
        <v>3642.6901460653312</v>
      </c>
      <c r="D30" s="20">
        <v>3297.4922682043452</v>
      </c>
      <c r="E30" s="20">
        <v>3542.34400227778</v>
      </c>
      <c r="F30" s="20">
        <v>3905.3995611296441</v>
      </c>
      <c r="G30" s="20">
        <v>4223.0458879298512</v>
      </c>
      <c r="H30" s="17">
        <f t="shared" si="2"/>
        <v>2.4180711507861552E-2</v>
      </c>
    </row>
    <row r="31" spans="1:8">
      <c r="A31" t="s">
        <v>52</v>
      </c>
      <c r="B31" s="20">
        <v>21826.575164067111</v>
      </c>
      <c r="C31" s="20">
        <v>21476.993666097162</v>
      </c>
      <c r="D31" s="20">
        <v>21628.724876316432</v>
      </c>
      <c r="E31" s="20">
        <v>24992.476160908875</v>
      </c>
      <c r="F31" s="20">
        <v>26420.303470278839</v>
      </c>
      <c r="G31" s="20">
        <v>26595.492972246091</v>
      </c>
      <c r="H31" s="17">
        <f t="shared" si="2"/>
        <v>0.15228296353807572</v>
      </c>
    </row>
    <row r="32" spans="1:8">
      <c r="A32" t="s">
        <v>53</v>
      </c>
      <c r="B32" s="20">
        <v>248.35996772859627</v>
      </c>
      <c r="C32" s="20">
        <v>231.78228079153931</v>
      </c>
      <c r="D32" s="20">
        <v>206.70806317572504</v>
      </c>
      <c r="E32" s="20">
        <v>248.17758437109103</v>
      </c>
      <c r="F32" s="20">
        <v>318.20960317389694</v>
      </c>
      <c r="G32" s="20">
        <v>344.12958118386433</v>
      </c>
      <c r="H32" s="17">
        <f t="shared" si="2"/>
        <v>1.970449373451485E-3</v>
      </c>
    </row>
    <row r="33" spans="1:15">
      <c r="A33" t="s">
        <v>54</v>
      </c>
      <c r="B33" s="20">
        <v>527.63313306770715</v>
      </c>
      <c r="C33" s="20">
        <v>470.1622870914365</v>
      </c>
      <c r="D33" s="20">
        <v>460.93591114152855</v>
      </c>
      <c r="E33" s="20">
        <v>555.55702871919686</v>
      </c>
      <c r="F33" s="20">
        <v>642.05341435091793</v>
      </c>
      <c r="G33" s="20">
        <v>668.26822653004012</v>
      </c>
      <c r="H33" s="17">
        <f t="shared" si="2"/>
        <v>3.8264327749264544E-3</v>
      </c>
    </row>
    <row r="34" spans="1:15">
      <c r="A34" t="s">
        <v>55</v>
      </c>
      <c r="B34" s="20">
        <v>94676.781310677194</v>
      </c>
      <c r="C34" s="20">
        <v>95316.258908443138</v>
      </c>
      <c r="D34" s="20">
        <v>87952.124269132561</v>
      </c>
      <c r="E34" s="20">
        <v>90366.187742618626</v>
      </c>
      <c r="F34" s="20">
        <v>91858.110929718066</v>
      </c>
      <c r="G34" s="34">
        <v>96326.482831763977</v>
      </c>
      <c r="H34" s="36">
        <f>G34/G8</f>
        <v>0.55155519351073523</v>
      </c>
    </row>
    <row r="35" spans="1:15">
      <c r="A35" t="s">
        <v>56</v>
      </c>
      <c r="B35" s="20">
        <v>20117.46152344202</v>
      </c>
      <c r="C35" s="20">
        <v>19869.286183475167</v>
      </c>
      <c r="D35" s="20">
        <v>17978.399254221898</v>
      </c>
      <c r="E35" s="20">
        <v>19187.64740697587</v>
      </c>
      <c r="F35" s="20">
        <v>20608.332180337071</v>
      </c>
      <c r="G35" s="20">
        <v>21317.333558358525</v>
      </c>
      <c r="H35" s="17">
        <f>G35/$G$8</f>
        <v>0.12206078422325817</v>
      </c>
    </row>
    <row r="36" spans="1:15">
      <c r="A36" t="s">
        <v>57</v>
      </c>
      <c r="B36" s="20">
        <v>15056.752302461162</v>
      </c>
      <c r="C36" s="20">
        <v>15287.820494433276</v>
      </c>
      <c r="D36" s="20">
        <v>14334.753185981306</v>
      </c>
      <c r="E36" s="20">
        <v>15258.760899540946</v>
      </c>
      <c r="F36" s="20">
        <v>15895.831798549996</v>
      </c>
      <c r="G36" s="20">
        <v>16198.571060104658</v>
      </c>
      <c r="H36" s="17">
        <f t="shared" ref="H36:H49" si="3">G36/$G$8</f>
        <v>9.2751294690760461E-2</v>
      </c>
    </row>
    <row r="37" spans="1:15">
      <c r="A37" t="s">
        <v>58</v>
      </c>
      <c r="B37" s="20">
        <v>11931.508498177289</v>
      </c>
      <c r="C37" s="20">
        <v>11653.713884867731</v>
      </c>
      <c r="D37" s="20">
        <v>9908.8548240332202</v>
      </c>
      <c r="E37" s="20">
        <v>10877.662213329591</v>
      </c>
      <c r="F37" s="20">
        <v>12099.002236893797</v>
      </c>
      <c r="G37" s="20">
        <v>12811.928366303153</v>
      </c>
      <c r="H37" s="17">
        <f t="shared" si="3"/>
        <v>7.3359738896143056E-2</v>
      </c>
      <c r="J37" t="s">
        <v>19</v>
      </c>
      <c r="K37" t="s">
        <v>116</v>
      </c>
      <c r="L37" t="s">
        <v>117</v>
      </c>
      <c r="M37" t="s">
        <v>118</v>
      </c>
      <c r="N37" t="s">
        <v>119</v>
      </c>
      <c r="O37" s="19">
        <v>2023</v>
      </c>
    </row>
    <row r="38" spans="1:15">
      <c r="A38" t="s">
        <v>59</v>
      </c>
      <c r="B38" s="20">
        <v>1045.9980350746871</v>
      </c>
      <c r="C38" s="20">
        <v>1177.0687522397486</v>
      </c>
      <c r="D38" s="20">
        <v>1105.1566425779815</v>
      </c>
      <c r="E38" s="20">
        <v>1139.1376890299039</v>
      </c>
      <c r="F38" s="20">
        <v>1335.8521524455091</v>
      </c>
      <c r="G38" s="20">
        <v>1432.996133245545</v>
      </c>
      <c r="H38" s="17">
        <f t="shared" si="3"/>
        <v>8.2051834172414372E-3</v>
      </c>
      <c r="J38" s="20">
        <f>SUM(B35:B36)</f>
        <v>35174.213825903178</v>
      </c>
      <c r="K38" s="20">
        <f t="shared" ref="K38:O38" si="4">SUM(C35:C36)</f>
        <v>35157.106677908443</v>
      </c>
      <c r="L38" s="20">
        <f t="shared" si="4"/>
        <v>32313.152440203205</v>
      </c>
      <c r="M38" s="20">
        <f t="shared" si="4"/>
        <v>34446.408306516816</v>
      </c>
      <c r="N38" s="20">
        <f t="shared" si="4"/>
        <v>36504.163978887067</v>
      </c>
      <c r="O38" s="20">
        <f t="shared" si="4"/>
        <v>37515.904618463181</v>
      </c>
    </row>
    <row r="39" spans="1:15">
      <c r="A39" t="s">
        <v>60</v>
      </c>
      <c r="B39" s="20">
        <v>4534.7930774492834</v>
      </c>
      <c r="C39" s="20">
        <v>4583.5101866660989</v>
      </c>
      <c r="D39" s="20">
        <v>4253.3070757713785</v>
      </c>
      <c r="E39" s="20">
        <v>4532.6077063533185</v>
      </c>
      <c r="F39" s="20">
        <v>4823.8986952891692</v>
      </c>
      <c r="G39" s="20">
        <v>5176.1052843535017</v>
      </c>
      <c r="H39" s="17">
        <f t="shared" si="3"/>
        <v>2.9637828225594874E-2</v>
      </c>
    </row>
    <row r="40" spans="1:15">
      <c r="A40" t="s">
        <v>61</v>
      </c>
      <c r="B40" s="20">
        <v>14281.344826238506</v>
      </c>
      <c r="C40" s="20">
        <v>14581.033539598769</v>
      </c>
      <c r="D40" s="20">
        <v>14610.497829395626</v>
      </c>
      <c r="E40" s="20">
        <v>14832.369799602167</v>
      </c>
      <c r="F40" s="20">
        <v>15039.670899198734</v>
      </c>
      <c r="G40" s="20">
        <v>15618.744997201185</v>
      </c>
      <c r="H40" s="17">
        <f t="shared" si="3"/>
        <v>8.9431272336307432E-2</v>
      </c>
    </row>
    <row r="41" spans="1:15">
      <c r="A41" t="s">
        <v>62</v>
      </c>
      <c r="B41" s="20">
        <v>1799.3122990326942</v>
      </c>
      <c r="C41" s="20">
        <v>1762.7738408618193</v>
      </c>
      <c r="D41" s="20">
        <v>1861.9123598884098</v>
      </c>
      <c r="E41" s="20">
        <v>2007.9987829821403</v>
      </c>
      <c r="F41" s="20">
        <v>1904.7037673199209</v>
      </c>
      <c r="G41" s="20">
        <v>1971.2719146632342</v>
      </c>
      <c r="H41" s="17">
        <f t="shared" si="3"/>
        <v>1.1287293280014042E-2</v>
      </c>
    </row>
    <row r="42" spans="1:15">
      <c r="A42" t="s">
        <v>63</v>
      </c>
      <c r="B42" s="20">
        <v>6.0459828460888501</v>
      </c>
      <c r="C42" s="20">
        <v>6.3402933881115588</v>
      </c>
      <c r="D42" s="20">
        <v>6.302210442377401</v>
      </c>
      <c r="E42" s="20">
        <v>6.7924991819781013</v>
      </c>
      <c r="F42" s="20">
        <v>7.6302380062348591</v>
      </c>
      <c r="G42" s="20">
        <v>7.8335500723159743</v>
      </c>
      <c r="H42" s="17">
        <f t="shared" si="3"/>
        <v>4.4854074383244553E-5</v>
      </c>
    </row>
    <row r="43" spans="1:15">
      <c r="A43" t="s">
        <v>64</v>
      </c>
      <c r="B43" s="20">
        <v>5385.7188776860175</v>
      </c>
      <c r="C43" s="20">
        <v>5723.6103055765197</v>
      </c>
      <c r="D43" s="20">
        <v>5556.3450696704404</v>
      </c>
      <c r="E43" s="20">
        <v>3502.7233024312836</v>
      </c>
      <c r="F43" s="20">
        <v>756.96328900030346</v>
      </c>
      <c r="G43" s="20">
        <v>1030.046716136422</v>
      </c>
      <c r="H43" s="17">
        <f t="shared" si="3"/>
        <v>5.8979379205193984E-3</v>
      </c>
    </row>
    <row r="44" spans="1:15">
      <c r="A44" t="s">
        <v>65</v>
      </c>
      <c r="B44" s="20">
        <v>5026.2504342335969</v>
      </c>
      <c r="C44" s="20">
        <v>5168.7295077815743</v>
      </c>
      <c r="D44" s="20">
        <v>4988.4623079616176</v>
      </c>
      <c r="E44" s="20">
        <v>4916.887447878853</v>
      </c>
      <c r="F44" s="20">
        <v>4984.5045114384566</v>
      </c>
      <c r="G44" s="20">
        <v>5157.8980415294709</v>
      </c>
      <c r="H44" s="17">
        <f t="shared" si="3"/>
        <v>2.9533575490065807E-2</v>
      </c>
    </row>
    <row r="45" spans="1:15">
      <c r="A45" t="s">
        <v>66</v>
      </c>
      <c r="B45" s="20">
        <v>3763.2335223321666</v>
      </c>
      <c r="C45" s="20">
        <v>3813.6959252779116</v>
      </c>
      <c r="D45" s="20">
        <v>3808.2712157287201</v>
      </c>
      <c r="E45" s="20">
        <v>3971.4165904200554</v>
      </c>
      <c r="F45" s="20">
        <v>3890.7599109338985</v>
      </c>
      <c r="G45" s="20">
        <v>4116.9895564721173</v>
      </c>
      <c r="H45" s="17">
        <f t="shared" si="3"/>
        <v>2.3573444236177053E-2</v>
      </c>
    </row>
    <row r="46" spans="1:15">
      <c r="A46" t="s">
        <v>67</v>
      </c>
      <c r="B46" s="20">
        <v>509.79751649823453</v>
      </c>
      <c r="C46" s="20">
        <v>495.33326334942228</v>
      </c>
      <c r="D46" s="20">
        <v>269.35611258367834</v>
      </c>
      <c r="E46" s="20">
        <v>347.84066862514129</v>
      </c>
      <c r="F46" s="20">
        <v>482.05713334359024</v>
      </c>
      <c r="G46" s="20">
        <v>454.80954377330772</v>
      </c>
      <c r="H46" s="17">
        <f t="shared" si="3"/>
        <v>2.6041910651355836E-3</v>
      </c>
    </row>
    <row r="47" spans="1:15">
      <c r="A47" t="s">
        <v>68</v>
      </c>
      <c r="B47" s="20">
        <v>3235.4777823259747</v>
      </c>
      <c r="C47" s="20">
        <v>3266.4927199120766</v>
      </c>
      <c r="D47" s="20">
        <v>1713.4907824262746</v>
      </c>
      <c r="E47" s="20">
        <v>2035.0915738264853</v>
      </c>
      <c r="F47" s="20">
        <v>2294.2623702413762</v>
      </c>
      <c r="G47" s="20">
        <v>2724.7890843508103</v>
      </c>
      <c r="H47" s="17">
        <f t="shared" si="3"/>
        <v>1.5601852434702133E-2</v>
      </c>
    </row>
    <row r="48" spans="1:15">
      <c r="A48" t="s">
        <v>69</v>
      </c>
      <c r="B48" s="20">
        <v>3430.6255180899025</v>
      </c>
      <c r="C48" s="20">
        <v>3566.5388974172251</v>
      </c>
      <c r="D48" s="20">
        <v>2990.9552514678735</v>
      </c>
      <c r="E48" s="20">
        <v>3184.2720164365305</v>
      </c>
      <c r="F48" s="20">
        <v>3228.7008725574597</v>
      </c>
      <c r="G48" s="20">
        <v>3535.4962365770562</v>
      </c>
      <c r="H48" s="17">
        <f t="shared" si="3"/>
        <v>2.0243875345552512E-2</v>
      </c>
    </row>
    <row r="49" spans="1:8">
      <c r="A49" t="s">
        <v>70</v>
      </c>
      <c r="B49" s="20">
        <v>4552.4611147895812</v>
      </c>
      <c r="C49" s="20">
        <v>4360.3111135976915</v>
      </c>
      <c r="D49" s="20">
        <v>4566.0601469817493</v>
      </c>
      <c r="E49" s="20">
        <v>4564.9791460043598</v>
      </c>
      <c r="F49" s="20">
        <v>4505.940874162533</v>
      </c>
      <c r="G49" s="20">
        <v>4771.6687886226864</v>
      </c>
      <c r="H49" s="17">
        <f t="shared" si="3"/>
        <v>2.7322067874880028E-2</v>
      </c>
    </row>
    <row r="83" spans="1:9">
      <c r="H83" s="73" t="s">
        <v>199</v>
      </c>
      <c r="I83" s="74"/>
    </row>
    <row r="84" spans="1:9">
      <c r="H84">
        <v>2023</v>
      </c>
      <c r="I84" s="51">
        <f>H92+H96+H97+H102+H103+H105+H107</f>
        <v>0.2368684855960877</v>
      </c>
    </row>
    <row r="85" spans="1:9">
      <c r="H85">
        <v>2019</v>
      </c>
      <c r="I85" s="51">
        <f>I92+I97+I98+I99+I102+I105+I107+I109</f>
        <v>0.24849088688407986</v>
      </c>
    </row>
    <row r="88" spans="1:9">
      <c r="A88" t="s">
        <v>3</v>
      </c>
      <c r="B88" t="s">
        <v>19</v>
      </c>
      <c r="C88" t="s">
        <v>116</v>
      </c>
      <c r="D88" t="s">
        <v>117</v>
      </c>
      <c r="E88" t="s">
        <v>118</v>
      </c>
      <c r="F88" t="s">
        <v>119</v>
      </c>
      <c r="G88" s="19" t="s">
        <v>186</v>
      </c>
      <c r="H88" s="75" t="s">
        <v>204</v>
      </c>
      <c r="I88" s="19" t="s">
        <v>203</v>
      </c>
    </row>
    <row r="89" spans="1:9" s="47" customFormat="1">
      <c r="A89" s="69" t="s">
        <v>141</v>
      </c>
      <c r="B89" s="67">
        <v>21826.575164067111</v>
      </c>
      <c r="C89" s="67">
        <v>21476.993666097162</v>
      </c>
      <c r="D89" s="67">
        <v>21628.724876316432</v>
      </c>
      <c r="E89" s="67">
        <v>24992.476160908875</v>
      </c>
      <c r="F89" s="67">
        <v>26420.303470278839</v>
      </c>
      <c r="G89" s="67">
        <v>26595.492972246091</v>
      </c>
      <c r="H89" s="68">
        <v>0.15228296353807572</v>
      </c>
      <c r="I89" s="76">
        <f>Tabla32[[#This Row],[2019R]]/SUM(Tabla32[2019R])</f>
        <v>0.12567203950506819</v>
      </c>
    </row>
    <row r="90" spans="1:9" s="47" customFormat="1">
      <c r="A90" s="69" t="s">
        <v>144</v>
      </c>
      <c r="B90" s="67">
        <v>20117.46152344202</v>
      </c>
      <c r="C90" s="67">
        <v>19869.286183475167</v>
      </c>
      <c r="D90" s="67">
        <v>17978.399254221898</v>
      </c>
      <c r="E90" s="67">
        <v>19187.64740697587</v>
      </c>
      <c r="F90" s="67">
        <v>20608.332180337071</v>
      </c>
      <c r="G90" s="67">
        <v>21317.333558358525</v>
      </c>
      <c r="H90" s="68">
        <v>0.12206078422325817</v>
      </c>
      <c r="I90" s="76">
        <f>Tabla32[[#This Row],[2019R]]/SUM(Tabla32[2019R])</f>
        <v>0.11626458325631003</v>
      </c>
    </row>
    <row r="91" spans="1:9" s="47" customFormat="1">
      <c r="A91" s="69" t="s">
        <v>187</v>
      </c>
      <c r="B91" s="67">
        <v>15056.752302461162</v>
      </c>
      <c r="C91" s="67">
        <v>15287.820494433276</v>
      </c>
      <c r="D91" s="67">
        <v>14334.753185981306</v>
      </c>
      <c r="E91" s="67">
        <v>15258.760899540946</v>
      </c>
      <c r="F91" s="67">
        <v>15895.831798549996</v>
      </c>
      <c r="G91" s="67">
        <v>16198.571060104658</v>
      </c>
      <c r="H91" s="68">
        <v>9.2751294690760461E-2</v>
      </c>
      <c r="I91" s="76">
        <f>Tabla32[[#This Row],[2019R]]/SUM(Tabla32[2019R])</f>
        <v>8.9456262407695858E-2</v>
      </c>
    </row>
    <row r="92" spans="1:9" s="47" customFormat="1">
      <c r="A92" s="69" t="s">
        <v>148</v>
      </c>
      <c r="B92" s="67">
        <v>14281.344826238506</v>
      </c>
      <c r="C92" s="67">
        <v>14581.033539598769</v>
      </c>
      <c r="D92" s="67">
        <v>14610.497829395626</v>
      </c>
      <c r="E92" s="67">
        <v>14832.369799602167</v>
      </c>
      <c r="F92" s="67">
        <v>15039.670899198734</v>
      </c>
      <c r="G92" s="67">
        <v>15618.744997201185</v>
      </c>
      <c r="H92" s="68">
        <v>8.9431272336307432E-2</v>
      </c>
      <c r="I92" s="76">
        <f>Tabla32[[#This Row],[2019R]]/SUM(Tabla32[2019R])</f>
        <v>8.5320517922663847E-2</v>
      </c>
    </row>
    <row r="93" spans="1:9" s="47" customFormat="1">
      <c r="A93" s="89" t="s">
        <v>132</v>
      </c>
      <c r="B93" s="67">
        <v>13124.291330220625</v>
      </c>
      <c r="C93" s="67">
        <v>12591.012069948603</v>
      </c>
      <c r="D93" s="67">
        <v>10027.356603983737</v>
      </c>
      <c r="E93" s="67">
        <v>10819.401229246034</v>
      </c>
      <c r="F93" s="67">
        <v>9517.3663866247625</v>
      </c>
      <c r="G93" s="67">
        <v>7170.2650889849547</v>
      </c>
      <c r="H93" s="68">
        <v>4.1056175128759691E-2</v>
      </c>
      <c r="I93" s="76">
        <f>Tabla32[[#This Row],[2019R]]/SUM(Tabla32[2019R])</f>
        <v>7.3675961862446113E-2</v>
      </c>
    </row>
    <row r="94" spans="1:9">
      <c r="A94" s="69" t="s">
        <v>145</v>
      </c>
      <c r="B94" s="67">
        <v>11931.508498177289</v>
      </c>
      <c r="C94" s="67">
        <v>11653.713884867731</v>
      </c>
      <c r="D94" s="67">
        <v>9908.8548240332202</v>
      </c>
      <c r="E94" s="67">
        <v>10877.662213329591</v>
      </c>
      <c r="F94" s="67">
        <v>12099.002236893797</v>
      </c>
      <c r="G94" s="67">
        <v>12811.928366303153</v>
      </c>
      <c r="H94" s="68">
        <v>7.3359738896143056E-2</v>
      </c>
      <c r="I94" s="76">
        <f>Tabla32[[#This Row],[2019R]]/SUM(Tabla32[2019R])</f>
        <v>6.8191387234598888E-2</v>
      </c>
    </row>
    <row r="95" spans="1:9" s="47" customFormat="1">
      <c r="A95" s="69" t="s">
        <v>188</v>
      </c>
      <c r="B95" s="67">
        <v>10774.612241044371</v>
      </c>
      <c r="C95" s="67">
        <v>10846.381933137687</v>
      </c>
      <c r="D95" s="67">
        <v>11209.4248769268</v>
      </c>
      <c r="E95" s="67">
        <v>11189.727585424384</v>
      </c>
      <c r="F95" s="67">
        <v>12090.510681698343</v>
      </c>
      <c r="G95" s="67">
        <v>12171.322958900488</v>
      </c>
      <c r="H95" s="68">
        <v>6.9691700480777094E-2</v>
      </c>
      <c r="I95" s="76">
        <f>Tabla32[[#This Row],[2019R]]/SUM(Tabla32[2019R])</f>
        <v>6.3467306457330619E-2</v>
      </c>
    </row>
    <row r="96" spans="1:9" s="47" customFormat="1">
      <c r="A96" s="69" t="s">
        <v>189</v>
      </c>
      <c r="B96" s="67">
        <v>11029.266195747639</v>
      </c>
      <c r="C96" s="67">
        <v>9058.6006824033484</v>
      </c>
      <c r="D96" s="67">
        <v>8539.4732815896859</v>
      </c>
      <c r="E96" s="67">
        <v>9211.7143051338044</v>
      </c>
      <c r="F96" s="67">
        <v>10342.358087924218</v>
      </c>
      <c r="G96" s="67">
        <v>10897.325279440714</v>
      </c>
      <c r="H96" s="68">
        <v>6.2396925295702531E-2</v>
      </c>
      <c r="I96" s="76">
        <f>Tabla32[[#This Row],[2019R]]/SUM(Tabla32[2019R])</f>
        <v>5.3006153492361936E-2</v>
      </c>
    </row>
    <row r="97" spans="1:16">
      <c r="A97" s="69" t="s">
        <v>151</v>
      </c>
      <c r="B97" s="67">
        <v>5385.7188776860175</v>
      </c>
      <c r="C97" s="67">
        <v>5723.6103055765197</v>
      </c>
      <c r="D97" s="67">
        <v>5556.3450696704404</v>
      </c>
      <c r="E97" s="67">
        <v>3502.7233024312836</v>
      </c>
      <c r="F97" s="67">
        <v>756.96328900030346</v>
      </c>
      <c r="G97" s="67">
        <v>1030.046716136422</v>
      </c>
      <c r="H97" s="68">
        <v>5.8979379205193984E-3</v>
      </c>
      <c r="I97" s="76">
        <f>Tabla32[[#This Row],[2019R]]/SUM(Tabla32[2019R])</f>
        <v>3.3491548752909786E-2</v>
      </c>
    </row>
    <row r="98" spans="1:16">
      <c r="A98" s="69" t="s">
        <v>152</v>
      </c>
      <c r="B98" s="67">
        <v>5026.2504342335969</v>
      </c>
      <c r="C98" s="67">
        <v>5168.7295077815743</v>
      </c>
      <c r="D98" s="67">
        <v>4988.4623079616176</v>
      </c>
      <c r="E98" s="67">
        <v>4916.887447878853</v>
      </c>
      <c r="F98" s="67">
        <v>4984.5045114384566</v>
      </c>
      <c r="G98" s="67">
        <v>5157.8980415294709</v>
      </c>
      <c r="H98" s="68">
        <v>2.9533575490065807E-2</v>
      </c>
      <c r="I98" s="76">
        <f>Tabla32[[#This Row],[2019R]]/SUM(Tabla32[2019R])</f>
        <v>3.0244678980294998E-2</v>
      </c>
    </row>
    <row r="99" spans="1:16">
      <c r="A99" s="69" t="s">
        <v>147</v>
      </c>
      <c r="B99" s="67">
        <v>4534.7930774492834</v>
      </c>
      <c r="C99" s="67">
        <v>4583.5101866660989</v>
      </c>
      <c r="D99" s="67">
        <v>4253.3070757713785</v>
      </c>
      <c r="E99" s="67">
        <v>4532.6077063533185</v>
      </c>
      <c r="F99" s="67">
        <v>4823.8986952891692</v>
      </c>
      <c r="G99" s="67">
        <v>5176.1052843535017</v>
      </c>
      <c r="H99" s="68">
        <v>2.9637828225594874E-2</v>
      </c>
      <c r="I99" s="76">
        <f>Tabla32[[#This Row],[2019R]]/SUM(Tabla32[2019R])</f>
        <v>2.6820284170398962E-2</v>
      </c>
    </row>
    <row r="100" spans="1:16">
      <c r="A100" s="69" t="s">
        <v>158</v>
      </c>
      <c r="B100" s="67">
        <v>4488.4269740135851</v>
      </c>
      <c r="C100" s="67">
        <v>4485.4985782795738</v>
      </c>
      <c r="D100" s="67">
        <v>4549.5667048709693</v>
      </c>
      <c r="E100" s="67">
        <v>4956.5881051812867</v>
      </c>
      <c r="F100" s="67">
        <v>4854.7388508192525</v>
      </c>
      <c r="G100" s="67">
        <v>4630.8091271481189</v>
      </c>
      <c r="H100" s="68">
        <v>2.6515520437887522E-2</v>
      </c>
      <c r="I100" s="76">
        <f>Tabla32[[#This Row],[2019R]]/SUM(Tabla32[2019R])</f>
        <v>2.6246771931553801E-2</v>
      </c>
    </row>
    <row r="101" spans="1:16">
      <c r="A101" s="69" t="s">
        <v>157</v>
      </c>
      <c r="B101" s="67">
        <v>4552.4611147895812</v>
      </c>
      <c r="C101" s="67">
        <v>4360.3111135976915</v>
      </c>
      <c r="D101" s="67">
        <v>4566.0601469817493</v>
      </c>
      <c r="E101" s="67">
        <v>4564.9791460043598</v>
      </c>
      <c r="F101" s="67">
        <v>4505.940874162533</v>
      </c>
      <c r="G101" s="67">
        <v>4771.6687886226864</v>
      </c>
      <c r="H101" s="68">
        <v>2.7322067874880028E-2</v>
      </c>
      <c r="I101" s="76">
        <f>Tabla32[[#This Row],[2019R]]/SUM(Tabla32[2019R])</f>
        <v>2.5514240914800014E-2</v>
      </c>
    </row>
    <row r="102" spans="1:16">
      <c r="A102" s="69" t="s">
        <v>153</v>
      </c>
      <c r="B102" s="67">
        <v>3763.2335223321666</v>
      </c>
      <c r="C102" s="67">
        <v>3813.6959252779116</v>
      </c>
      <c r="D102" s="67">
        <v>3808.2712157287201</v>
      </c>
      <c r="E102" s="67">
        <v>3971.4165904200554</v>
      </c>
      <c r="F102" s="67">
        <v>3890.7599109338985</v>
      </c>
      <c r="G102" s="67">
        <v>4116.9895564721173</v>
      </c>
      <c r="H102" s="68">
        <v>2.3573444236177053E-2</v>
      </c>
      <c r="I102" s="76">
        <f>Tabla32[[#This Row],[2019R]]/SUM(Tabla32[2019R])</f>
        <v>2.2315737129373469E-2</v>
      </c>
    </row>
    <row r="103" spans="1:16">
      <c r="A103" s="69" t="s">
        <v>136</v>
      </c>
      <c r="B103" s="67">
        <v>3842.1185311149211</v>
      </c>
      <c r="C103" s="67">
        <v>3643.3033145254331</v>
      </c>
      <c r="D103" s="67">
        <v>2557.9836933091028</v>
      </c>
      <c r="E103" s="67">
        <v>3071.914310266126</v>
      </c>
      <c r="F103" s="67">
        <v>3271.7806034189412</v>
      </c>
      <c r="G103" s="67">
        <v>3444.5589343922288</v>
      </c>
      <c r="H103" s="68">
        <v>1.9723178027126628E-2</v>
      </c>
      <c r="I103" s="76">
        <f>Tabla32[[#This Row],[2019R]]/SUM(Tabla32[2019R])</f>
        <v>2.1318689439982011E-2</v>
      </c>
    </row>
    <row r="104" spans="1:16">
      <c r="A104" s="69" t="s">
        <v>140</v>
      </c>
      <c r="B104" s="67">
        <v>3474.8094806324848</v>
      </c>
      <c r="C104" s="67">
        <v>3642.6901460653312</v>
      </c>
      <c r="D104" s="67">
        <v>3297.4922682043452</v>
      </c>
      <c r="E104" s="67">
        <v>3542.34400227778</v>
      </c>
      <c r="F104" s="67">
        <v>3905.3995611296441</v>
      </c>
      <c r="G104" s="67">
        <v>4223.0458879298512</v>
      </c>
      <c r="H104" s="68">
        <v>2.4180711507861552E-2</v>
      </c>
      <c r="I104" s="76">
        <f>Tabla32[[#This Row],[2019R]]/SUM(Tabla32[2019R])</f>
        <v>2.1315101501551744E-2</v>
      </c>
      <c r="O104">
        <v>2023</v>
      </c>
      <c r="P104" s="19" t="s">
        <v>201</v>
      </c>
    </row>
    <row r="105" spans="1:16">
      <c r="A105" s="69" t="s">
        <v>190</v>
      </c>
      <c r="B105" s="67">
        <v>3430.6255180899025</v>
      </c>
      <c r="C105" s="67">
        <v>3566.5388974172251</v>
      </c>
      <c r="D105" s="67">
        <v>2990.9552514678735</v>
      </c>
      <c r="E105" s="67">
        <v>3184.2720164365305</v>
      </c>
      <c r="F105" s="67">
        <v>3228.7008725574597</v>
      </c>
      <c r="G105" s="67">
        <v>3535.4962365770562</v>
      </c>
      <c r="H105" s="68">
        <v>2.0243875345552512E-2</v>
      </c>
      <c r="I105" s="76">
        <f>Tabla32[[#This Row],[2019R]]/SUM(Tabla32[2019R])</f>
        <v>2.086950455827136E-2</v>
      </c>
    </row>
    <row r="106" spans="1:16">
      <c r="A106" s="69" t="s">
        <v>131</v>
      </c>
      <c r="B106" s="67">
        <v>3616.6767053334711</v>
      </c>
      <c r="C106" s="67">
        <v>3330.6423055749033</v>
      </c>
      <c r="D106" s="67">
        <v>3368.4395707896911</v>
      </c>
      <c r="E106" s="67">
        <v>2311.125753160487</v>
      </c>
      <c r="F106" s="67">
        <v>2233.9375853344327</v>
      </c>
      <c r="G106" s="67">
        <v>2110.2765888257572</v>
      </c>
      <c r="H106" s="68">
        <v>1.2083219256990805E-2</v>
      </c>
      <c r="I106" s="76">
        <f>Tabla32[[#This Row],[2019R]]/SUM(Tabla32[2019R])</f>
        <v>1.9489162119752289E-2</v>
      </c>
    </row>
    <row r="107" spans="1:16">
      <c r="A107" s="69" t="s">
        <v>155</v>
      </c>
      <c r="B107" s="67">
        <v>3235.4777823259747</v>
      </c>
      <c r="C107" s="67">
        <v>3266.4927199120766</v>
      </c>
      <c r="D107" s="67">
        <v>1713.4907824262746</v>
      </c>
      <c r="E107" s="67">
        <v>2035.0915738264853</v>
      </c>
      <c r="F107" s="67">
        <v>2294.2623702413762</v>
      </c>
      <c r="G107" s="67">
        <v>2724.7890843508103</v>
      </c>
      <c r="H107" s="68">
        <v>1.5601852434702133E-2</v>
      </c>
      <c r="I107" s="76">
        <f>Tabla32[[#This Row],[2019R]]/SUM(Tabla32[2019R])</f>
        <v>1.9113792578326266E-2</v>
      </c>
    </row>
    <row r="108" spans="1:16">
      <c r="A108" s="69" t="s">
        <v>126</v>
      </c>
      <c r="B108" s="67">
        <v>2079.3258658436994</v>
      </c>
      <c r="C108" s="67">
        <v>2078.8730316737497</v>
      </c>
      <c r="D108" s="67">
        <v>2121.2636928423403</v>
      </c>
      <c r="E108" s="67">
        <v>2121.5390178429975</v>
      </c>
      <c r="F108" s="67">
        <v>2150.7637006100622</v>
      </c>
      <c r="G108" s="67">
        <v>2220.241083020208</v>
      </c>
      <c r="H108" s="68">
        <v>1.2712864252756501E-2</v>
      </c>
      <c r="I108" s="76">
        <f>Tabla32[[#This Row],[2019R]]/SUM(Tabla32[2019R])</f>
        <v>1.2164468538952653E-2</v>
      </c>
    </row>
    <row r="109" spans="1:16">
      <c r="A109" s="69" t="s">
        <v>149</v>
      </c>
      <c r="B109" s="67">
        <v>1799.3122990326942</v>
      </c>
      <c r="C109" s="67">
        <v>1762.7738408618193</v>
      </c>
      <c r="D109" s="67">
        <v>1861.9123598884098</v>
      </c>
      <c r="E109" s="67">
        <v>2007.9987829821403</v>
      </c>
      <c r="F109" s="67">
        <v>1904.7037673199209</v>
      </c>
      <c r="G109" s="67">
        <v>1971.2719146632342</v>
      </c>
      <c r="H109" s="68">
        <v>1.1287293280014042E-2</v>
      </c>
      <c r="I109" s="76">
        <f>Tabla32[[#This Row],[2019R]]/SUM(Tabla32[2019R])</f>
        <v>1.0314822791841165E-2</v>
      </c>
    </row>
    <row r="110" spans="1:16">
      <c r="A110" s="69" t="s">
        <v>191</v>
      </c>
      <c r="B110" s="67">
        <v>1045.9980350746871</v>
      </c>
      <c r="C110" s="67">
        <v>1177.0687522397486</v>
      </c>
      <c r="D110" s="67">
        <v>1105.1566425779815</v>
      </c>
      <c r="E110" s="67">
        <v>1139.1376890299039</v>
      </c>
      <c r="F110" s="67">
        <v>1335.8521524455091</v>
      </c>
      <c r="G110" s="67">
        <v>1432.996133245545</v>
      </c>
      <c r="H110" s="68">
        <v>8.2051834172414372E-3</v>
      </c>
      <c r="I110" s="76">
        <f>Tabla32[[#This Row],[2019R]]/SUM(Tabla32[2019R])</f>
        <v>6.887585526700774E-3</v>
      </c>
    </row>
    <row r="111" spans="1:16">
      <c r="A111" s="69" t="s">
        <v>192</v>
      </c>
      <c r="B111" s="71">
        <v>1134.3932061461826</v>
      </c>
      <c r="C111" s="71">
        <v>1109.6550719539262</v>
      </c>
      <c r="D111" s="71">
        <v>1060.1868442671839</v>
      </c>
      <c r="E111" s="71">
        <v>1179.0879301320479</v>
      </c>
      <c r="F111" s="71">
        <v>1220.082250969733</v>
      </c>
      <c r="G111" s="71">
        <v>1229.0887010208842</v>
      </c>
      <c r="H111" s="72">
        <v>7.0376311519378841E-3</v>
      </c>
      <c r="I111" s="76">
        <f>Tabla32[[#This Row],[2019R]]/SUM(Tabla32[2019R])</f>
        <v>6.4931162250947702E-3</v>
      </c>
    </row>
    <row r="112" spans="1:16">
      <c r="A112" s="69" t="s">
        <v>193</v>
      </c>
      <c r="B112" s="20">
        <v>826.43461291015171</v>
      </c>
      <c r="C112" s="20">
        <v>834.38254412015044</v>
      </c>
      <c r="D112" s="20">
        <v>817.90442267914204</v>
      </c>
      <c r="E112" s="20">
        <v>903.73257988752812</v>
      </c>
      <c r="F112" s="20">
        <v>935.52805243091279</v>
      </c>
      <c r="G112" s="20">
        <v>974.73575278671592</v>
      </c>
      <c r="H112" s="17">
        <v>5.5812332283435876E-3</v>
      </c>
      <c r="I112" s="76">
        <f>Tabla32[[#This Row],[2019R]]/SUM(Tabla32[2019R])</f>
        <v>4.8823665768702503E-3</v>
      </c>
    </row>
    <row r="113" spans="1:9">
      <c r="A113" s="69" t="s">
        <v>195</v>
      </c>
      <c r="B113" s="20">
        <v>634.56033468456724</v>
      </c>
      <c r="C113" s="20">
        <v>629.36317614628138</v>
      </c>
      <c r="D113" s="20">
        <v>628.241594419953</v>
      </c>
      <c r="E113" s="20">
        <v>628.37075535507813</v>
      </c>
      <c r="F113" s="20">
        <v>643.50878232813557</v>
      </c>
      <c r="G113" s="20">
        <v>616.97687587101541</v>
      </c>
      <c r="H113" s="17">
        <v>3.5327439574122264E-3</v>
      </c>
      <c r="I113" s="76">
        <f>Tabla32[[#This Row],[2019R]]/SUM(Tabla32[2019R])</f>
        <v>3.6827013671166041E-3</v>
      </c>
    </row>
    <row r="114" spans="1:9">
      <c r="A114" s="69" t="s">
        <v>196</v>
      </c>
      <c r="B114" s="20">
        <v>553.15359497426095</v>
      </c>
      <c r="C114" s="20">
        <v>512.62724413751926</v>
      </c>
      <c r="D114" s="20">
        <v>429.52005798641528</v>
      </c>
      <c r="E114" s="20">
        <v>450.06821832834697</v>
      </c>
      <c r="F114" s="20">
        <v>433.48432791354804</v>
      </c>
      <c r="G114" s="20">
        <v>458.10070486569759</v>
      </c>
      <c r="H114" s="17">
        <v>2.6230359034378234E-3</v>
      </c>
      <c r="I114" s="76">
        <f>Tabla32[[#This Row],[2019R]]/SUM(Tabla32[2019R])</f>
        <v>2.999624262045592E-3</v>
      </c>
    </row>
    <row r="115" spans="1:9">
      <c r="A115" s="69" t="s">
        <v>154</v>
      </c>
      <c r="B115" s="20">
        <v>509.79751649823453</v>
      </c>
      <c r="C115" s="20">
        <v>495.33326334942228</v>
      </c>
      <c r="D115" s="20">
        <v>269.35611258367834</v>
      </c>
      <c r="E115" s="20">
        <v>347.84066862514129</v>
      </c>
      <c r="F115" s="20">
        <v>482.05713334359024</v>
      </c>
      <c r="G115" s="20">
        <v>454.80954377330772</v>
      </c>
      <c r="H115" s="17">
        <v>2.6041910651355836E-3</v>
      </c>
      <c r="I115" s="76">
        <f>Tabla32[[#This Row],[2019R]]/SUM(Tabla32[2019R])</f>
        <v>2.8984290076915146E-3</v>
      </c>
    </row>
    <row r="116" spans="1:9">
      <c r="A116" s="69" t="s">
        <v>194</v>
      </c>
      <c r="B116" s="20">
        <v>527.63313306770704</v>
      </c>
      <c r="C116" s="20">
        <v>470.1622870914365</v>
      </c>
      <c r="D116" s="20">
        <v>460.93591114152855</v>
      </c>
      <c r="E116" s="20">
        <v>555.55702871919686</v>
      </c>
      <c r="F116" s="20">
        <v>642.05341435091793</v>
      </c>
      <c r="G116" s="20">
        <v>668.26822653004012</v>
      </c>
      <c r="H116" s="17">
        <v>3.8264327749264544E-3</v>
      </c>
      <c r="I116" s="76">
        <f>Tabla32[[#This Row],[2019R]]/SUM(Tabla32[2019R])</f>
        <v>2.751141730344677E-3</v>
      </c>
    </row>
    <row r="117" spans="1:9">
      <c r="A117" s="69" t="s">
        <v>130</v>
      </c>
      <c r="B117" s="20">
        <v>572.53271308257104</v>
      </c>
      <c r="C117" s="20">
        <v>447.36277684026703</v>
      </c>
      <c r="D117" s="20">
        <v>375.36840108067565</v>
      </c>
      <c r="E117" s="20">
        <v>386.47501070547008</v>
      </c>
      <c r="F117" s="20">
        <v>356.71209448561865</v>
      </c>
      <c r="G117" s="20">
        <v>341.28580638353685</v>
      </c>
      <c r="H117" s="17">
        <v>1.9541662214647669E-3</v>
      </c>
      <c r="I117" s="76">
        <f>Tabla32[[#This Row],[2019R]]/SUM(Tabla32[2019R])</f>
        <v>2.6177310213074912E-3</v>
      </c>
    </row>
    <row r="118" spans="1:9">
      <c r="A118" s="69" t="s">
        <v>142</v>
      </c>
      <c r="B118" s="20">
        <v>248.35996772859627</v>
      </c>
      <c r="C118" s="20">
        <v>231.78228079153931</v>
      </c>
      <c r="D118" s="20">
        <v>206.70806317572504</v>
      </c>
      <c r="E118" s="20">
        <v>248.17758437109103</v>
      </c>
      <c r="F118" s="20">
        <v>318.20960317389694</v>
      </c>
      <c r="G118" s="20">
        <v>344.12958118386433</v>
      </c>
      <c r="H118" s="17">
        <v>1.970449373451485E-3</v>
      </c>
      <c r="I118" s="76">
        <f>Tabla32[[#This Row],[2019R]]/SUM(Tabla32[2019R])</f>
        <v>1.3562676602261357E-3</v>
      </c>
    </row>
    <row r="119" spans="1:9">
      <c r="A119" s="69" t="s">
        <v>197</v>
      </c>
      <c r="B119" s="20">
        <v>112.14792651555685</v>
      </c>
      <c r="C119" s="20">
        <v>113.30646272869821</v>
      </c>
      <c r="D119" s="20">
        <v>114.46313671816387</v>
      </c>
      <c r="E119" s="20">
        <v>129.36598427745835</v>
      </c>
      <c r="F119" s="20">
        <v>137.82897665035657</v>
      </c>
      <c r="G119" s="20">
        <v>144.94368833720034</v>
      </c>
      <c r="H119" s="17">
        <v>8.2993214035031993E-4</v>
      </c>
      <c r="I119" s="76">
        <f>Tabla32[[#This Row],[2019R]]/SUM(Tabla32[2019R])</f>
        <v>6.6300965962002429E-4</v>
      </c>
    </row>
    <row r="120" spans="1:9">
      <c r="A120" s="69" t="s">
        <v>128</v>
      </c>
      <c r="B120" s="20">
        <v>75.141968311338772</v>
      </c>
      <c r="C120" s="20">
        <v>78.255748011703773</v>
      </c>
      <c r="D120" s="20">
        <v>76.625375515610557</v>
      </c>
      <c r="E120" s="20">
        <v>83.512649297748922</v>
      </c>
      <c r="F120" s="20">
        <v>77.911139921017408</v>
      </c>
      <c r="G120" s="20">
        <v>77.878466065555045</v>
      </c>
      <c r="H120" s="17">
        <v>4.4592381200221837E-4</v>
      </c>
      <c r="I120" s="76">
        <f>Tabla32[[#This Row],[2019R]]/SUM(Tabla32[2019R])</f>
        <v>4.5791136359787601E-4</v>
      </c>
    </row>
    <row r="121" spans="1:9">
      <c r="A121" s="19" t="s">
        <v>150</v>
      </c>
      <c r="B121" s="20">
        <v>6.0459828460888501</v>
      </c>
      <c r="C121" s="20">
        <v>6.3402933881115588</v>
      </c>
      <c r="D121" s="20">
        <v>6.302210442377401</v>
      </c>
      <c r="E121" s="20">
        <v>6.7924991819781013</v>
      </c>
      <c r="F121" s="20">
        <v>7.6302380062348591</v>
      </c>
      <c r="G121" s="20">
        <v>7.8335500723159743</v>
      </c>
      <c r="H121" s="17">
        <v>4.4854074383244553E-5</v>
      </c>
      <c r="I121" s="76">
        <f>Tabla32[[#This Row],[2019R]]/SUM(Tabla32[2019R])</f>
        <v>3.710005289996782E-5</v>
      </c>
    </row>
    <row r="122" spans="1:9">
      <c r="A122" s="19" t="s">
        <v>127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  <c r="G122" s="20">
        <v>0</v>
      </c>
      <c r="H122" s="17">
        <v>0</v>
      </c>
      <c r="I122" s="76">
        <f>Tabla32[[#This Row],[2019R]]/SUM(Tabla32[2019R])</f>
        <v>0</v>
      </c>
    </row>
    <row r="123" spans="1:9">
      <c r="A123" s="19" t="s">
        <v>198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  <c r="G123" s="20">
        <v>0</v>
      </c>
      <c r="H123" s="17">
        <v>0</v>
      </c>
      <c r="I123" s="76">
        <f>Tabla32[[#This Row],[2019R]]/SUM(Tabla32[2019R])</f>
        <v>0</v>
      </c>
    </row>
    <row r="136" spans="15:16">
      <c r="O136">
        <v>2019</v>
      </c>
      <c r="P136" s="19" t="s">
        <v>202</v>
      </c>
    </row>
    <row r="145" spans="22:22">
      <c r="V145">
        <v>13</v>
      </c>
    </row>
    <row r="146" spans="22:22">
      <c r="V146">
        <v>12</v>
      </c>
    </row>
    <row r="147" spans="22:22">
      <c r="V147">
        <v>9</v>
      </c>
    </row>
    <row r="148" spans="22:22">
      <c r="V148">
        <v>9</v>
      </c>
    </row>
    <row r="149" spans="22:22">
      <c r="V149">
        <v>7</v>
      </c>
    </row>
    <row r="150" spans="22:22">
      <c r="V150">
        <v>7</v>
      </c>
    </row>
    <row r="151" spans="22:22">
      <c r="V151">
        <v>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Guanajuato INFO</vt:lpstr>
      <vt:lpstr>León gto (PIB TOTAL)</vt:lpstr>
      <vt:lpstr>Precios de 2013 (variación naci</vt:lpstr>
      <vt:lpstr>Precios 2018 (variación naci</vt:lpstr>
      <vt:lpstr>Act_Hist</vt:lpstr>
      <vt:lpstr>Actividades 2023</vt:lpstr>
      <vt:lpstr>Actividades 2019</vt:lpstr>
      <vt:lpstr> León (división por conceptos)</vt:lpstr>
      <vt:lpstr>División x concept</vt:lpstr>
      <vt:lpstr> León (división x concep barras</vt:lpstr>
      <vt:lpstr> León (división por conceporigi</vt:lpstr>
      <vt:lpstr>MetaInfo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Lizzette Cota</dc:creator>
  <cp:lastModifiedBy>Kevin Cansino Tortoledo</cp:lastModifiedBy>
  <dcterms:created xsi:type="dcterms:W3CDTF">2024-07-03T17:38:43Z</dcterms:created>
  <dcterms:modified xsi:type="dcterms:W3CDTF">2025-05-22T22:44:17Z</dcterms:modified>
</cp:coreProperties>
</file>